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PLAN" sheetId="1" r:id="rId1"/>
    <sheet name="DESCRIPTION" sheetId="2" r:id="rId2"/>
  </sheets>
  <definedNames/>
  <calcPr fullCalcOnLoad="1"/>
</workbook>
</file>

<file path=xl/sharedStrings.xml><?xml version="1.0" encoding="utf-8"?>
<sst xmlns="http://schemas.openxmlformats.org/spreadsheetml/2006/main" count="188" uniqueCount="114">
  <si>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</si>
  <si>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</si>
  <si>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</si>
  <si>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</si>
  <si>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</si>
  <si>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</si>
  <si>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</si>
  <si>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</si>
  <si>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</si>
  <si>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</si>
  <si>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</si>
  <si>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</si>
  <si>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</si>
  <si>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</si>
  <si>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</si>
  <si>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</si>
  <si>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</si>
  <si>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</si>
  <si>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</si>
  <si>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</si>
  <si>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</si>
  <si>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</si>
  <si>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</si>
  <si>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</si>
  <si>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</si>
  <si>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</si>
  <si>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</si>
  <si>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</si>
  <si>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</si>
  <si>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</si>
  <si>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</si>
  <si>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</si>
  <si>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</si>
  <si>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</si>
  <si>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</si>
  <si>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</si>
  <si>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</si>
  <si>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</si>
  <si>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</si>
  <si>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</si>
  <si>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</si>
  <si>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</si>
  <si>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</si>
  <si>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</si>
  <si>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</si>
  <si>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</si>
  <si>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</si>
  <si>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</si>
  <si>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</si>
  <si>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</si>
  <si>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</si>
  <si>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K.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</si>
  <si>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</si>
  <si>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</si>
  <si>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</si>
  <si>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</si>
  <si>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</si>
  <si>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</si>
  <si>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>2005-2006</t>
  </si>
  <si>
    <t>and computer labs (698)</t>
  </si>
  <si>
    <t>Upgrade equipment and site licenses for Adaptive Technology Lab (610)</t>
  </si>
  <si>
    <t>Server and other equipment for LRC lab for College of Education (615)</t>
  </si>
  <si>
    <t>Laptops for student use in the Library (628)</t>
  </si>
  <si>
    <t>Upgrade equipment and software for Basic and Applied Science Lab (642)</t>
  </si>
  <si>
    <t>Server and software for the College of Business Lab (664)</t>
  </si>
  <si>
    <t>Equipment and software for Journalism Lab (650)</t>
  </si>
  <si>
    <t>Computers and master classroom equipment for the Writing Center (651)</t>
  </si>
  <si>
    <t>Computers and master classroom equipment for the Nursing Lab (655)</t>
  </si>
  <si>
    <t>New master classroom for Psychology and Criminal Justice (648)</t>
  </si>
  <si>
    <t>Upgrade master classroom for College of Mass Communications and departments (621)</t>
  </si>
  <si>
    <t>New master classroom for Engineering Technology &amp; Industrial Studies (639)</t>
  </si>
  <si>
    <t>Interactive instructional equipment for Honors College (606)</t>
  </si>
  <si>
    <t>New master classroom for Geosciences (613)</t>
  </si>
  <si>
    <t>Master classroom equipment and software for Management &amp; Marketing (623)</t>
  </si>
  <si>
    <t>Master classroom equipment for Computer Information Systems (622)</t>
  </si>
  <si>
    <t>Printer and Digital Document Camera for Developmental Studies (617)</t>
  </si>
  <si>
    <t>Organic Chemistry laboratory equipment for Chemistry (644)</t>
  </si>
  <si>
    <t>Laboratory Equipment for Sociology &amp; Anthropology (665)</t>
  </si>
  <si>
    <t>Equipment for HPERS undergraduate and graduate programs (653)</t>
  </si>
  <si>
    <t>Database Renewals for Accounting (659)</t>
  </si>
  <si>
    <t>Equipment to create a mixing room for Recording Industry (640)</t>
  </si>
  <si>
    <t>Equipment for Art classrooms (624)</t>
  </si>
  <si>
    <t>Adaptive Technology equipment for Elementary &amp; Special Education (636)</t>
  </si>
  <si>
    <t>Business computer lab (671)</t>
  </si>
  <si>
    <t>Library computer labs (672)</t>
  </si>
  <si>
    <t>Instructional Technology Support Computer labs (673)</t>
  </si>
  <si>
    <t>Adaptive Technology Lab (674)</t>
  </si>
  <si>
    <t>Foreign Languages computer lab (675)</t>
  </si>
  <si>
    <t>HPERS computer lab (676)</t>
  </si>
  <si>
    <t>Journalism computer labs (677)</t>
  </si>
  <si>
    <t>University Writing Center computer lab (678)</t>
  </si>
  <si>
    <t>Nursing computer lab (680)</t>
  </si>
  <si>
    <t>Music computer lab (682)</t>
  </si>
  <si>
    <t>Library electronic databases available on the Internet (683)</t>
  </si>
  <si>
    <t>Basic &amp; Applied Sciences computer lab (579)</t>
  </si>
  <si>
    <t>Purchase recurring annual maintenance/license for academic support software (685)</t>
  </si>
  <si>
    <t>Purchase Microsoft software for university server (686)</t>
  </si>
  <si>
    <t>Purchase PC virus protection for university server (687)</t>
  </si>
  <si>
    <t>Purchase MAC virus protection for university server (688)</t>
  </si>
  <si>
    <t>Purchase software for Horizon Live Channel for A/V communications in classrooms (689)</t>
  </si>
  <si>
    <t>Learning, Teaching, and Innovative Technologies Center visiting consultant (690)</t>
  </si>
  <si>
    <t>Upgrade of the academic server (691)</t>
  </si>
  <si>
    <t>Mail service anti-virus and anti-spam support (692)</t>
  </si>
  <si>
    <t>Replace switched network equipment in the Library (693)</t>
  </si>
  <si>
    <t>Expand wireless network (694)</t>
  </si>
  <si>
    <t>Campus emergency repair and replacement (670)</t>
  </si>
  <si>
    <t>Student help for 24/7 help desk (684)</t>
  </si>
  <si>
    <t xml:space="preserve">ACTUAL EXPENDITURES PLAN </t>
  </si>
  <si>
    <t>Carryforward for 2005-2006</t>
  </si>
  <si>
    <t>**</t>
  </si>
  <si>
    <t>2005-2006 Total Technology Access Fee</t>
  </si>
  <si>
    <t xml:space="preserve">   *12% maximum for student help ($503,204) will be enforced</t>
  </si>
  <si>
    <t>Description of Technology Access Fee Proposals &amp; Expenditures - July 1, 2006</t>
  </si>
  <si>
    <t>Surplus(Deficit)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</si>
</sst>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4" fontId="0" fillId="0" borderId="0" xfId="15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1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64" fontId="1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164" fontId="0" fillId="0" borderId="0" xfId="15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15" applyNumberFormat="1" applyFont="1" applyFill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workbookViewId="0" topLeftCell="A1">
      <selection activeCell="A1" sqref="A1:R1"/>
    </sheetView>
  </sheetViews>
  <sheetFormatPr defaultColWidth="9.140625" defaultRowHeight="12.75"/>
  <cols>
    <col min="2" max="2" width="2.8515625" style="0" customWidth="1"/>
    <col min="4" max="4" width="19.7109375" style="0" customWidth="1"/>
    <col min="6" max="6" width="5.421875" style="0" customWidth="1"/>
    <col min="7" max="7" width="11.57421875" style="0" customWidth="1"/>
    <col min="8" max="8" width="2.421875" style="0" customWidth="1"/>
    <col min="10" max="10" width="33.140625" style="0" customWidth="1"/>
    <col min="11" max="11" width="12.00390625" style="0" customWidth="1"/>
    <col min="12" max="12" width="4.8515625" style="0" customWidth="1"/>
    <col min="13" max="13" width="12.7109375" style="0" customWidth="1"/>
    <col min="14" max="14" width="2.28125" style="0" customWidth="1"/>
    <col min="16" max="16" width="24.00390625" style="0" customWidth="1"/>
    <col min="17" max="17" width="11.00390625" style="0" customWidth="1"/>
    <col min="18" max="18" width="5.140625" style="0" customWidth="1"/>
  </cols>
  <sheetData>
    <row r="1" spans="1:18" ht="12.7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4" spans="1:18" ht="12.7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2.75">
      <c r="A5" s="39" t="s">
        <v>58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ht="12.75">
      <c r="A6" s="39" t="s">
        <v>107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8" spans="1:17" s="30" customFormat="1" ht="14.25">
      <c r="A8" s="29"/>
      <c r="C8" s="31"/>
      <c r="E8" s="29"/>
      <c r="M8" s="29"/>
      <c r="Q8" s="29"/>
    </row>
    <row r="11" spans="1:18" ht="12.75">
      <c r="A11" s="38" t="s">
        <v>5</v>
      </c>
      <c r="B11" s="38"/>
      <c r="C11" s="38"/>
      <c r="D11" s="38"/>
      <c r="E11" s="38"/>
      <c r="F11" s="4"/>
      <c r="G11" s="38" t="s">
        <v>6</v>
      </c>
      <c r="H11" s="38"/>
      <c r="I11" s="38"/>
      <c r="J11" s="38"/>
      <c r="K11" s="38"/>
      <c r="L11" s="4"/>
      <c r="M11" s="41" t="s">
        <v>110</v>
      </c>
      <c r="N11" s="41"/>
      <c r="O11" s="41"/>
      <c r="P11" s="41"/>
      <c r="Q11" s="41"/>
      <c r="R11" s="4"/>
    </row>
    <row r="12" spans="1:18" ht="12.75">
      <c r="A12" s="40" t="s">
        <v>14</v>
      </c>
      <c r="B12" s="40"/>
      <c r="C12" s="40"/>
      <c r="D12" s="40"/>
      <c r="E12" s="40"/>
      <c r="F12" s="4"/>
      <c r="G12" s="40" t="s">
        <v>15</v>
      </c>
      <c r="H12" s="40"/>
      <c r="I12" s="40"/>
      <c r="J12" s="40"/>
      <c r="K12" s="40"/>
      <c r="L12" s="5"/>
      <c r="M12" s="40" t="s">
        <v>16</v>
      </c>
      <c r="N12" s="40"/>
      <c r="O12" s="40"/>
      <c r="P12" s="40"/>
      <c r="Q12" s="40"/>
      <c r="R12" s="4"/>
    </row>
    <row r="13" spans="1:18" ht="12.75">
      <c r="A13" s="1"/>
      <c r="B13" s="2"/>
      <c r="C13" s="2"/>
      <c r="D13" s="2"/>
      <c r="E13" s="1"/>
      <c r="F13" s="4"/>
      <c r="G13" s="2"/>
      <c r="H13" s="2"/>
      <c r="I13" s="2"/>
      <c r="J13" s="2"/>
      <c r="K13" s="2"/>
      <c r="L13" s="4"/>
      <c r="M13" s="1"/>
      <c r="N13" s="2"/>
      <c r="O13" s="2"/>
      <c r="P13" s="2"/>
      <c r="Q13" s="1"/>
      <c r="R13" s="4"/>
    </row>
    <row r="14" spans="1:18" ht="12.75">
      <c r="A14" s="1"/>
      <c r="B14" s="2"/>
      <c r="C14" s="38" t="s">
        <v>4</v>
      </c>
      <c r="D14" s="38"/>
      <c r="E14" s="38"/>
      <c r="F14" s="4"/>
      <c r="G14" s="6"/>
      <c r="H14" s="6"/>
      <c r="I14" s="38" t="s">
        <v>4</v>
      </c>
      <c r="J14" s="38"/>
      <c r="K14" s="38"/>
      <c r="L14" s="5"/>
      <c r="M14" s="7"/>
      <c r="N14" s="6"/>
      <c r="O14" s="38" t="s">
        <v>4</v>
      </c>
      <c r="P14" s="38"/>
      <c r="Q14" s="38"/>
      <c r="R14" s="5"/>
    </row>
    <row r="15" spans="1:18" ht="12.75">
      <c r="A15" s="8" t="s">
        <v>1</v>
      </c>
      <c r="B15" s="2"/>
      <c r="C15" s="3" t="s">
        <v>2</v>
      </c>
      <c r="D15" s="2"/>
      <c r="E15" s="8" t="s">
        <v>3</v>
      </c>
      <c r="F15" s="4"/>
      <c r="G15" s="3" t="s">
        <v>1</v>
      </c>
      <c r="H15" s="2"/>
      <c r="I15" s="3" t="s">
        <v>2</v>
      </c>
      <c r="J15" s="2"/>
      <c r="K15" s="3" t="s">
        <v>3</v>
      </c>
      <c r="L15" s="5"/>
      <c r="M15" s="8" t="s">
        <v>1</v>
      </c>
      <c r="N15" s="6"/>
      <c r="O15" s="3" t="s">
        <v>2</v>
      </c>
      <c r="P15" s="6"/>
      <c r="Q15" s="8" t="s">
        <v>3</v>
      </c>
      <c r="R15" s="4"/>
    </row>
    <row r="16" spans="1:18" ht="12.75">
      <c r="A16" s="1">
        <f>+M16*0.13</f>
        <v>626594.5049</v>
      </c>
      <c r="B16" s="9" t="s">
        <v>7</v>
      </c>
      <c r="C16" s="2" t="s">
        <v>52</v>
      </c>
      <c r="D16" s="2"/>
      <c r="E16" s="1">
        <f>+DESCRIPTION!H13</f>
        <v>615959.43</v>
      </c>
      <c r="F16" s="4"/>
      <c r="G16" s="1">
        <f>+M16*0.87</f>
        <v>4193363.2251000004</v>
      </c>
      <c r="H16" s="9" t="s">
        <v>7</v>
      </c>
      <c r="I16" s="2" t="s">
        <v>52</v>
      </c>
      <c r="J16" s="2"/>
      <c r="K16" s="2"/>
      <c r="L16" s="4"/>
      <c r="M16" s="1">
        <v>4819957.73</v>
      </c>
      <c r="N16" s="9" t="s">
        <v>7</v>
      </c>
      <c r="O16" s="2" t="s">
        <v>52</v>
      </c>
      <c r="P16" s="2"/>
      <c r="Q16" s="1">
        <f>+E16</f>
        <v>615959.43</v>
      </c>
      <c r="R16" s="4"/>
    </row>
    <row r="17" spans="1:18" ht="12.75">
      <c r="A17" s="1"/>
      <c r="B17" s="9"/>
      <c r="C17" s="2" t="s">
        <v>53</v>
      </c>
      <c r="D17" s="2"/>
      <c r="E17" s="1"/>
      <c r="F17" s="4"/>
      <c r="G17" s="2"/>
      <c r="H17" s="2"/>
      <c r="I17" s="2" t="s">
        <v>53</v>
      </c>
      <c r="J17" s="2"/>
      <c r="K17" s="2"/>
      <c r="L17" s="4"/>
      <c r="M17" s="1"/>
      <c r="N17" s="2"/>
      <c r="O17" s="2" t="s">
        <v>53</v>
      </c>
      <c r="P17" s="2"/>
      <c r="Q17" s="1"/>
      <c r="R17" s="4"/>
    </row>
    <row r="18" spans="1:18" ht="12.75">
      <c r="A18" s="1"/>
      <c r="B18" s="9"/>
      <c r="C18" s="2" t="s">
        <v>23</v>
      </c>
      <c r="D18" s="2"/>
      <c r="E18" s="1"/>
      <c r="F18" s="4"/>
      <c r="G18" s="2"/>
      <c r="H18" s="2"/>
      <c r="I18" s="2" t="s">
        <v>23</v>
      </c>
      <c r="J18" s="2"/>
      <c r="K18" s="2"/>
      <c r="L18" s="4"/>
      <c r="M18" s="1"/>
      <c r="N18" s="2"/>
      <c r="O18" s="2" t="s">
        <v>23</v>
      </c>
      <c r="P18" s="2"/>
      <c r="Q18" s="1"/>
      <c r="R18" s="4"/>
    </row>
    <row r="19" spans="1:18" ht="12.75">
      <c r="A19" s="1"/>
      <c r="B19" s="9"/>
      <c r="C19" s="2"/>
      <c r="D19" s="2"/>
      <c r="E19" s="1"/>
      <c r="F19" s="4"/>
      <c r="G19" s="2"/>
      <c r="H19" s="9" t="s">
        <v>8</v>
      </c>
      <c r="I19" s="2" t="s">
        <v>22</v>
      </c>
      <c r="J19" s="2"/>
      <c r="K19" s="10">
        <f>+DESCRIPTION!H28</f>
        <v>318805.14</v>
      </c>
      <c r="L19" s="4"/>
      <c r="M19" s="1"/>
      <c r="N19" s="9" t="s">
        <v>8</v>
      </c>
      <c r="O19" s="2" t="s">
        <v>22</v>
      </c>
      <c r="P19" s="2"/>
      <c r="Q19" s="10">
        <f aca="true" t="shared" si="0" ref="Q19:Q24">+K19</f>
        <v>318805.14</v>
      </c>
      <c r="R19" s="4"/>
    </row>
    <row r="20" spans="1:18" ht="12.75">
      <c r="A20" s="1"/>
      <c r="B20" s="9"/>
      <c r="C20" s="2"/>
      <c r="D20" s="2"/>
      <c r="E20" s="1"/>
      <c r="F20" s="4"/>
      <c r="G20" s="2"/>
      <c r="H20" s="9" t="s">
        <v>9</v>
      </c>
      <c r="I20" s="2" t="s">
        <v>18</v>
      </c>
      <c r="J20" s="2"/>
      <c r="K20" s="11">
        <f>+DESCRIPTION!H41</f>
        <v>954538.0399999999</v>
      </c>
      <c r="L20" s="4"/>
      <c r="M20" s="1"/>
      <c r="N20" s="9" t="s">
        <v>9</v>
      </c>
      <c r="O20" s="2" t="s">
        <v>18</v>
      </c>
      <c r="P20" s="2"/>
      <c r="Q20" s="10">
        <f t="shared" si="0"/>
        <v>954538.0399999999</v>
      </c>
      <c r="R20" s="4"/>
    </row>
    <row r="21" spans="1:18" ht="12.75">
      <c r="A21" s="1"/>
      <c r="B21" s="9"/>
      <c r="C21" s="2"/>
      <c r="D21" s="2"/>
      <c r="E21" s="1"/>
      <c r="F21" s="4"/>
      <c r="G21" s="2"/>
      <c r="H21" s="9" t="s">
        <v>10</v>
      </c>
      <c r="I21" s="2" t="s">
        <v>19</v>
      </c>
      <c r="J21" s="2"/>
      <c r="K21" s="11">
        <f>+DESCRIPTION!H53</f>
        <v>705284.36</v>
      </c>
      <c r="L21" s="4"/>
      <c r="M21" s="1"/>
      <c r="N21" s="9" t="s">
        <v>10</v>
      </c>
      <c r="O21" s="2" t="s">
        <v>19</v>
      </c>
      <c r="P21" s="2"/>
      <c r="Q21" s="10">
        <f t="shared" si="0"/>
        <v>705284.36</v>
      </c>
      <c r="R21" s="4"/>
    </row>
    <row r="22" spans="1:18" ht="12.75">
      <c r="A22" s="1"/>
      <c r="B22" s="2"/>
      <c r="C22" s="2"/>
      <c r="D22" s="2"/>
      <c r="E22" s="1"/>
      <c r="F22" s="4"/>
      <c r="G22" s="2"/>
      <c r="H22" s="9" t="s">
        <v>11</v>
      </c>
      <c r="I22" s="2" t="s">
        <v>54</v>
      </c>
      <c r="J22" s="2"/>
      <c r="K22" s="11">
        <f>+DESCRIPTION!H73</f>
        <v>860882.22</v>
      </c>
      <c r="L22" s="4"/>
      <c r="M22" s="1"/>
      <c r="N22" s="9" t="s">
        <v>11</v>
      </c>
      <c r="O22" s="2" t="s">
        <v>54</v>
      </c>
      <c r="P22" s="2"/>
      <c r="Q22" s="10">
        <f t="shared" si="0"/>
        <v>860882.22</v>
      </c>
      <c r="R22" s="4"/>
    </row>
    <row r="23" spans="1:18" ht="12.75">
      <c r="A23" s="1"/>
      <c r="B23" s="2"/>
      <c r="C23" s="2"/>
      <c r="D23" s="2"/>
      <c r="E23" s="1"/>
      <c r="F23" s="4"/>
      <c r="G23" s="2"/>
      <c r="H23" s="9" t="s">
        <v>12</v>
      </c>
      <c r="I23" s="2" t="s">
        <v>21</v>
      </c>
      <c r="J23" s="2"/>
      <c r="K23" s="11">
        <f>+DESCRIPTION!H89</f>
        <v>615945.2100000001</v>
      </c>
      <c r="L23" s="4"/>
      <c r="M23" s="1"/>
      <c r="N23" s="9" t="s">
        <v>12</v>
      </c>
      <c r="O23" s="2" t="s">
        <v>21</v>
      </c>
      <c r="P23" s="2"/>
      <c r="Q23" s="10">
        <f t="shared" si="0"/>
        <v>615945.2100000001</v>
      </c>
      <c r="R23" s="4"/>
    </row>
    <row r="24" spans="1:18" ht="12.75">
      <c r="A24" s="1"/>
      <c r="B24" s="2"/>
      <c r="C24" s="2"/>
      <c r="D24" s="2"/>
      <c r="E24" s="1"/>
      <c r="F24" s="4"/>
      <c r="G24" s="2"/>
      <c r="H24" s="9" t="s">
        <v>13</v>
      </c>
      <c r="I24" s="2" t="s">
        <v>56</v>
      </c>
      <c r="J24" s="2"/>
      <c r="K24" s="11">
        <f>+DESCRIPTION!H95</f>
        <v>153568.24</v>
      </c>
      <c r="L24" s="4"/>
      <c r="M24" s="1"/>
      <c r="N24" s="9" t="s">
        <v>13</v>
      </c>
      <c r="O24" s="2" t="s">
        <v>56</v>
      </c>
      <c r="P24" s="2"/>
      <c r="Q24" s="10">
        <f t="shared" si="0"/>
        <v>153568.24</v>
      </c>
      <c r="R24" s="4"/>
    </row>
    <row r="25" spans="1:18" ht="12.75">
      <c r="A25" s="1"/>
      <c r="B25" s="2"/>
      <c r="C25" s="2"/>
      <c r="D25" s="2"/>
      <c r="E25" s="1"/>
      <c r="F25" s="4"/>
      <c r="G25" s="2"/>
      <c r="H25" s="2"/>
      <c r="I25" s="2" t="s">
        <v>55</v>
      </c>
      <c r="J25" s="2"/>
      <c r="K25" s="11"/>
      <c r="L25" s="4"/>
      <c r="M25" s="1"/>
      <c r="N25" s="9"/>
      <c r="O25" s="2" t="s">
        <v>55</v>
      </c>
      <c r="P25" s="2"/>
      <c r="Q25" s="1"/>
      <c r="R25" s="4"/>
    </row>
    <row r="26" spans="2:18" ht="12.75">
      <c r="B26" s="9"/>
      <c r="C26" s="2"/>
      <c r="D26" s="2"/>
      <c r="E26" s="1"/>
      <c r="F26" s="4"/>
      <c r="H26" s="9"/>
      <c r="I26" s="2"/>
      <c r="J26" s="2"/>
      <c r="K26" s="11"/>
      <c r="L26" s="4"/>
      <c r="M26" s="1"/>
      <c r="R26" s="4"/>
    </row>
    <row r="27" spans="1:18" ht="12.75">
      <c r="A27" s="1"/>
      <c r="B27" s="2"/>
      <c r="C27" s="2" t="s">
        <v>113</v>
      </c>
      <c r="D27" s="2"/>
      <c r="E27" s="1">
        <v>10636</v>
      </c>
      <c r="F27" s="4"/>
      <c r="G27" s="2"/>
      <c r="H27" s="2"/>
      <c r="I27" s="2" t="s">
        <v>113</v>
      </c>
      <c r="J27" s="2"/>
      <c r="K27" s="1">
        <v>584340</v>
      </c>
      <c r="L27" s="4"/>
      <c r="M27" s="1"/>
      <c r="N27" s="9" t="s">
        <v>109</v>
      </c>
      <c r="O27" s="2" t="s">
        <v>108</v>
      </c>
      <c r="P27" s="2"/>
      <c r="Q27" s="1">
        <f>+K27+E27</f>
        <v>594976</v>
      </c>
      <c r="R27" s="4"/>
    </row>
    <row r="28" spans="1:18" ht="12.75">
      <c r="A28" s="1"/>
      <c r="B28" s="2"/>
      <c r="C28" s="2"/>
      <c r="D28" s="2"/>
      <c r="E28" s="1"/>
      <c r="F28" s="4"/>
      <c r="G28" s="2"/>
      <c r="H28" s="2"/>
      <c r="I28" s="2"/>
      <c r="J28" s="2"/>
      <c r="K28" s="2"/>
      <c r="L28" s="4"/>
      <c r="M28" s="1"/>
      <c r="N28" s="9"/>
      <c r="O28" s="2"/>
      <c r="P28" s="2"/>
      <c r="Q28" s="1"/>
      <c r="R28" s="4"/>
    </row>
    <row r="29" spans="1:18" ht="12.75">
      <c r="A29" s="12" t="s">
        <v>17</v>
      </c>
      <c r="B29" s="2"/>
      <c r="C29" s="2"/>
      <c r="D29" s="2"/>
      <c r="E29" s="12" t="s">
        <v>17</v>
      </c>
      <c r="F29" s="4"/>
      <c r="G29" s="13" t="s">
        <v>17</v>
      </c>
      <c r="H29" s="2"/>
      <c r="I29" s="2"/>
      <c r="J29" s="2"/>
      <c r="K29" s="13" t="s">
        <v>17</v>
      </c>
      <c r="L29" s="4"/>
      <c r="M29" s="1" t="s">
        <v>17</v>
      </c>
      <c r="N29" s="14"/>
      <c r="O29" s="14"/>
      <c r="P29" s="14"/>
      <c r="Q29" s="1" t="s">
        <v>17</v>
      </c>
      <c r="R29" s="4"/>
    </row>
    <row r="30" spans="1:18" ht="13.5" thickBot="1">
      <c r="A30" s="15">
        <f>+A16</f>
        <v>626594.5049</v>
      </c>
      <c r="B30" s="2"/>
      <c r="C30" s="2"/>
      <c r="D30" s="2"/>
      <c r="E30" s="16">
        <f>SUM(E16:E27)</f>
        <v>626595.43</v>
      </c>
      <c r="F30" s="4"/>
      <c r="G30" s="16">
        <f>+G16</f>
        <v>4193363.2251000004</v>
      </c>
      <c r="H30" s="2"/>
      <c r="I30" s="2"/>
      <c r="J30" s="2"/>
      <c r="K30" s="17">
        <f>SUM(K19:K29)</f>
        <v>4193363.21</v>
      </c>
      <c r="L30" s="18"/>
      <c r="M30" s="15">
        <f>+M16</f>
        <v>4819957.73</v>
      </c>
      <c r="N30" s="2"/>
      <c r="O30" s="2"/>
      <c r="P30" s="2"/>
      <c r="Q30" s="16">
        <f>SUM(Q16:Q27)</f>
        <v>4819958.64</v>
      </c>
      <c r="R30" s="4"/>
    </row>
    <row r="31" spans="1:18" ht="13.5" thickTop="1">
      <c r="A31" s="1"/>
      <c r="B31" s="2"/>
      <c r="C31" s="2"/>
      <c r="D31" s="2"/>
      <c r="E31" s="1"/>
      <c r="F31" s="4"/>
      <c r="G31" s="2"/>
      <c r="H31" s="2"/>
      <c r="I31" s="2"/>
      <c r="J31" s="2"/>
      <c r="K31" s="2"/>
      <c r="L31" s="18"/>
      <c r="M31" s="1"/>
      <c r="N31" s="2"/>
      <c r="O31" s="2"/>
      <c r="P31" s="2"/>
      <c r="Q31" s="1"/>
      <c r="R31" s="4"/>
    </row>
    <row r="32" spans="1:18" ht="12.75">
      <c r="A32" s="1"/>
      <c r="B32" s="2"/>
      <c r="C32" s="2"/>
      <c r="D32" s="2"/>
      <c r="E32" s="1"/>
      <c r="F32" s="19"/>
      <c r="G32" s="2"/>
      <c r="H32" s="2"/>
      <c r="I32" s="2"/>
      <c r="J32" s="2"/>
      <c r="K32" s="2"/>
      <c r="L32" s="2"/>
      <c r="M32" s="1"/>
      <c r="N32" s="2"/>
      <c r="O32" s="2"/>
      <c r="P32" s="2"/>
      <c r="Q32" s="1"/>
      <c r="R32" s="19"/>
    </row>
    <row r="33" spans="3:18" ht="12.75">
      <c r="C33" s="2"/>
      <c r="D33" s="2"/>
      <c r="E33" s="1"/>
      <c r="F33" s="19"/>
      <c r="G33" s="2"/>
      <c r="H33" s="2"/>
      <c r="I33" s="2"/>
      <c r="J33" s="2"/>
      <c r="K33" s="2"/>
      <c r="L33" s="2"/>
      <c r="M33" s="1"/>
      <c r="N33" s="2"/>
      <c r="O33" s="2"/>
      <c r="P33" s="2"/>
      <c r="Q33" s="1"/>
      <c r="R33" s="19"/>
    </row>
    <row r="34" spans="3:18" ht="12.75">
      <c r="C34" s="2"/>
      <c r="D34" s="2"/>
      <c r="E34" s="1"/>
      <c r="F34" s="19"/>
      <c r="G34" s="2"/>
      <c r="H34" s="2"/>
      <c r="I34" s="2"/>
      <c r="J34" s="2"/>
      <c r="K34" s="2"/>
      <c r="L34" s="2"/>
      <c r="M34" s="1"/>
      <c r="N34" s="2"/>
      <c r="O34" s="2"/>
      <c r="P34" s="2"/>
      <c r="Q34" s="1"/>
      <c r="R34" s="19"/>
    </row>
    <row r="35" spans="3:18" ht="12.75">
      <c r="C35" s="2"/>
      <c r="D35" s="2"/>
      <c r="E35" s="1"/>
      <c r="F35" s="19"/>
      <c r="G35" s="2"/>
      <c r="H35" s="2"/>
      <c r="I35" s="2"/>
      <c r="J35" s="2"/>
      <c r="K35" s="2"/>
      <c r="L35" s="2"/>
      <c r="M35" s="1"/>
      <c r="N35" s="2"/>
      <c r="O35" s="2"/>
      <c r="P35" s="2"/>
      <c r="Q35" s="1"/>
      <c r="R35" s="19"/>
    </row>
    <row r="36" spans="3:18" ht="12.75">
      <c r="C36" s="2"/>
      <c r="D36" s="2"/>
      <c r="E36" s="1"/>
      <c r="F36" s="19"/>
      <c r="G36" s="2"/>
      <c r="H36" s="2"/>
      <c r="I36" s="2"/>
      <c r="J36" s="2"/>
      <c r="K36" s="2"/>
      <c r="L36" s="2"/>
      <c r="M36" s="1"/>
      <c r="N36" s="2"/>
      <c r="O36" s="2"/>
      <c r="P36" s="2"/>
      <c r="Q36" s="1"/>
      <c r="R36" s="19"/>
    </row>
    <row r="37" spans="3:18" ht="12.75">
      <c r="C37" s="2"/>
      <c r="D37" s="2"/>
      <c r="E37" s="1"/>
      <c r="F37" s="19"/>
      <c r="G37" s="2"/>
      <c r="H37" s="2"/>
      <c r="I37" s="2"/>
      <c r="J37" s="2"/>
      <c r="K37" s="2"/>
      <c r="L37" s="2"/>
      <c r="M37" s="1"/>
      <c r="N37" s="2"/>
      <c r="O37" s="2"/>
      <c r="P37" s="2"/>
      <c r="Q37" s="1"/>
      <c r="R37" s="19"/>
    </row>
    <row r="38" spans="3:18" ht="12.75">
      <c r="C38" s="20"/>
      <c r="D38" s="2"/>
      <c r="E38" s="1"/>
      <c r="F38" s="19"/>
      <c r="G38" s="2"/>
      <c r="H38" s="2"/>
      <c r="I38" s="2"/>
      <c r="J38" s="2"/>
      <c r="K38" s="2"/>
      <c r="L38" s="2"/>
      <c r="M38" s="1"/>
      <c r="N38" s="2"/>
      <c r="O38" s="2"/>
      <c r="P38" s="2"/>
      <c r="Q38" s="1"/>
      <c r="R38" s="19"/>
    </row>
    <row r="39" spans="3:18" ht="12.75">
      <c r="C39" s="2"/>
      <c r="D39" s="2"/>
      <c r="E39" s="1"/>
      <c r="F39" s="19"/>
      <c r="G39" s="2"/>
      <c r="H39" s="2"/>
      <c r="I39" s="2"/>
      <c r="J39" s="2"/>
      <c r="K39" s="2"/>
      <c r="L39" s="2"/>
      <c r="M39" s="1"/>
      <c r="N39" s="2"/>
      <c r="O39" s="2"/>
      <c r="P39" s="2"/>
      <c r="Q39" s="1"/>
      <c r="R39" s="19"/>
    </row>
    <row r="40" spans="3:18" ht="12.75">
      <c r="C40" s="2"/>
      <c r="D40" s="2"/>
      <c r="E40" s="1"/>
      <c r="F40" s="19"/>
      <c r="G40" s="2"/>
      <c r="H40" s="2"/>
      <c r="I40" s="2"/>
      <c r="J40" s="2"/>
      <c r="K40" s="2"/>
      <c r="L40" s="2"/>
      <c r="M40" s="1"/>
      <c r="N40" s="2"/>
      <c r="O40" s="2"/>
      <c r="P40" s="2"/>
      <c r="Q40" s="1"/>
      <c r="R40" s="19"/>
    </row>
  </sheetData>
  <mergeCells count="14">
    <mergeCell ref="M11:Q11"/>
    <mergeCell ref="M12:Q12"/>
    <mergeCell ref="A11:E11"/>
    <mergeCell ref="G11:K11"/>
    <mergeCell ref="C14:E14"/>
    <mergeCell ref="I14:K14"/>
    <mergeCell ref="A1:R1"/>
    <mergeCell ref="A2:R2"/>
    <mergeCell ref="A4:R4"/>
    <mergeCell ref="A5:R5"/>
    <mergeCell ref="A6:R6"/>
    <mergeCell ref="A12:E12"/>
    <mergeCell ref="G12:K12"/>
    <mergeCell ref="O14:Q1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workbookViewId="0" topLeftCell="A1">
      <selection activeCell="A1" sqref="A1"/>
    </sheetView>
  </sheetViews>
  <sheetFormatPr defaultColWidth="9.140625" defaultRowHeight="12.75"/>
  <cols>
    <col min="3" max="3" width="18.57421875" style="0" customWidth="1"/>
    <col min="4" max="4" width="20.140625" style="0" customWidth="1"/>
    <col min="5" max="5" width="16.28125" style="0" customWidth="1"/>
    <col min="6" max="6" width="18.57421875" style="0" customWidth="1"/>
    <col min="7" max="7" width="11.28125" style="36" bestFit="1" customWidth="1"/>
    <col min="8" max="8" width="12.140625" style="0" customWidth="1"/>
  </cols>
  <sheetData>
    <row r="1" spans="1:11" ht="12.75">
      <c r="A1" s="21" t="s">
        <v>26</v>
      </c>
      <c r="B1" s="21"/>
      <c r="C1" s="21"/>
      <c r="D1" s="21"/>
      <c r="E1" s="21"/>
      <c r="F1" s="21"/>
      <c r="G1" s="33"/>
      <c r="H1" s="22"/>
      <c r="I1" s="21"/>
      <c r="J1" s="21"/>
      <c r="K1" s="21"/>
    </row>
    <row r="2" spans="1:11" ht="12.75">
      <c r="A2" s="21"/>
      <c r="B2" s="21"/>
      <c r="C2" s="21"/>
      <c r="D2" s="21"/>
      <c r="E2" s="21"/>
      <c r="F2" s="21"/>
      <c r="G2" s="33"/>
      <c r="H2" s="22"/>
      <c r="I2" s="21"/>
      <c r="J2" s="21"/>
      <c r="K2" s="21"/>
    </row>
    <row r="3" spans="1:11" ht="18">
      <c r="A3" s="21"/>
      <c r="B3" s="21"/>
      <c r="C3" s="23" t="s">
        <v>112</v>
      </c>
      <c r="D3" s="21"/>
      <c r="E3" s="23"/>
      <c r="F3" s="23"/>
      <c r="G3" s="34"/>
      <c r="H3" s="24"/>
      <c r="I3" s="23"/>
      <c r="J3" s="23"/>
      <c r="K3" s="23"/>
    </row>
    <row r="4" spans="1:11" ht="18">
      <c r="A4" s="21"/>
      <c r="B4" s="21"/>
      <c r="C4" s="21"/>
      <c r="D4" s="23"/>
      <c r="E4" s="23"/>
      <c r="F4" s="23"/>
      <c r="G4" s="34"/>
      <c r="H4" s="24"/>
      <c r="I4" s="23"/>
      <c r="J4" s="23"/>
      <c r="K4" s="23"/>
    </row>
    <row r="5" spans="1:11" ht="18">
      <c r="A5" s="21"/>
      <c r="B5" s="21"/>
      <c r="C5" s="21"/>
      <c r="D5" s="21"/>
      <c r="E5" s="23"/>
      <c r="F5" s="23"/>
      <c r="G5" s="34"/>
      <c r="H5" s="24"/>
      <c r="I5" s="23"/>
      <c r="J5" s="23"/>
      <c r="K5" s="23"/>
    </row>
    <row r="6" spans="1:11" ht="18">
      <c r="A6" s="21"/>
      <c r="B6" s="21"/>
      <c r="C6" s="23" t="s">
        <v>27</v>
      </c>
      <c r="D6" s="21"/>
      <c r="E6" s="23"/>
      <c r="F6" s="23"/>
      <c r="G6" s="34"/>
      <c r="H6" s="24"/>
      <c r="I6" s="23"/>
      <c r="J6" s="23"/>
      <c r="K6" s="23"/>
    </row>
    <row r="7" spans="3:8" ht="12.75">
      <c r="C7" t="s">
        <v>57</v>
      </c>
      <c r="G7" s="35"/>
      <c r="H7" s="25"/>
    </row>
    <row r="9" spans="1:11" ht="12.75">
      <c r="A9" s="21">
        <v>1</v>
      </c>
      <c r="B9" s="21" t="s">
        <v>28</v>
      </c>
      <c r="C9" s="21"/>
      <c r="D9" s="21"/>
      <c r="E9" s="21"/>
      <c r="F9" s="21"/>
      <c r="G9" s="33"/>
      <c r="H9" s="22"/>
      <c r="I9" s="21"/>
      <c r="J9" s="21"/>
      <c r="K9" s="21"/>
    </row>
    <row r="10" spans="2:8" ht="12.75">
      <c r="B10" t="s">
        <v>29</v>
      </c>
      <c r="C10" t="s">
        <v>30</v>
      </c>
      <c r="G10" s="35">
        <v>615959.43</v>
      </c>
      <c r="H10" s="25"/>
    </row>
    <row r="11" spans="3:8" ht="12.75">
      <c r="C11" t="s">
        <v>59</v>
      </c>
      <c r="G11" s="35"/>
      <c r="H11" s="25"/>
    </row>
    <row r="12" spans="3:8" ht="12.75">
      <c r="C12" s="26"/>
      <c r="G12" s="35"/>
      <c r="H12" s="25"/>
    </row>
    <row r="13" spans="1:11" ht="12.75">
      <c r="A13" s="21"/>
      <c r="B13" s="21"/>
      <c r="C13" s="21"/>
      <c r="D13" s="21"/>
      <c r="E13" s="21" t="s">
        <v>31</v>
      </c>
      <c r="F13" s="21"/>
      <c r="G13" s="33"/>
      <c r="H13" s="22">
        <f>SUM(G10)</f>
        <v>615959.43</v>
      </c>
      <c r="I13" s="21"/>
      <c r="J13" s="21"/>
      <c r="K13" s="21"/>
    </row>
    <row r="15" spans="1:11" ht="18">
      <c r="A15" s="23"/>
      <c r="B15" s="23"/>
      <c r="C15" s="23" t="s">
        <v>32</v>
      </c>
      <c r="D15" s="23"/>
      <c r="E15" s="23"/>
      <c r="F15" s="23"/>
      <c r="G15" s="34"/>
      <c r="H15" s="24"/>
      <c r="I15" s="23"/>
      <c r="J15" s="23"/>
      <c r="K15" s="23"/>
    </row>
    <row r="16" spans="1:11" ht="18">
      <c r="A16" s="23"/>
      <c r="B16" s="23"/>
      <c r="C16" s="23"/>
      <c r="D16" s="23"/>
      <c r="E16" s="23"/>
      <c r="F16" s="23"/>
      <c r="G16" s="34"/>
      <c r="H16" s="24"/>
      <c r="I16" s="23"/>
      <c r="J16" s="23"/>
      <c r="K16" s="23"/>
    </row>
    <row r="18" spans="1:8" ht="12.75">
      <c r="A18" s="21">
        <v>2</v>
      </c>
      <c r="B18" s="21" t="s">
        <v>22</v>
      </c>
      <c r="C18" s="21"/>
      <c r="D18" s="21"/>
      <c r="E18" s="21"/>
      <c r="F18" s="21"/>
      <c r="G18" s="33"/>
      <c r="H18" s="22"/>
    </row>
    <row r="19" spans="2:8" ht="12.75">
      <c r="B19" t="s">
        <v>29</v>
      </c>
      <c r="C19" t="s">
        <v>60</v>
      </c>
      <c r="G19" s="35">
        <v>91060.9</v>
      </c>
      <c r="H19" s="25"/>
    </row>
    <row r="20" spans="2:8" ht="12.75">
      <c r="B20" t="s">
        <v>33</v>
      </c>
      <c r="C20" t="s">
        <v>61</v>
      </c>
      <c r="G20" s="35">
        <v>25022.34</v>
      </c>
      <c r="H20" s="25"/>
    </row>
    <row r="21" spans="2:8" ht="12.75">
      <c r="B21" t="s">
        <v>34</v>
      </c>
      <c r="C21" t="s">
        <v>62</v>
      </c>
      <c r="G21" s="35">
        <v>23750.5</v>
      </c>
      <c r="H21" s="25"/>
    </row>
    <row r="22" spans="2:8" ht="12.75">
      <c r="B22" t="s">
        <v>35</v>
      </c>
      <c r="C22" t="s">
        <v>63</v>
      </c>
      <c r="G22" s="35">
        <v>24635.68</v>
      </c>
      <c r="H22" s="25"/>
    </row>
    <row r="23" spans="2:8" ht="12.75">
      <c r="B23" t="s">
        <v>36</v>
      </c>
      <c r="C23" t="s">
        <v>65</v>
      </c>
      <c r="G23" s="35">
        <f>26577.34+6184</f>
        <v>32761.34</v>
      </c>
      <c r="H23" s="25"/>
    </row>
    <row r="24" spans="2:8" ht="12.75">
      <c r="B24" t="s">
        <v>37</v>
      </c>
      <c r="C24" t="s">
        <v>66</v>
      </c>
      <c r="G24" s="35">
        <f>106626.22+1666.76</f>
        <v>108292.98</v>
      </c>
      <c r="H24" s="25"/>
    </row>
    <row r="25" spans="2:8" ht="12.75">
      <c r="B25" t="s">
        <v>38</v>
      </c>
      <c r="C25" t="s">
        <v>67</v>
      </c>
      <c r="G25" s="35">
        <v>0</v>
      </c>
      <c r="H25" s="25"/>
    </row>
    <row r="26" spans="2:8" ht="12.75">
      <c r="B26" t="s">
        <v>39</v>
      </c>
      <c r="C26" t="s">
        <v>64</v>
      </c>
      <c r="G26" s="35">
        <v>13281.4</v>
      </c>
      <c r="H26" s="25"/>
    </row>
    <row r="28" spans="1:8" ht="12.75">
      <c r="A28" s="21"/>
      <c r="B28" s="21"/>
      <c r="C28" s="21"/>
      <c r="D28" s="21"/>
      <c r="E28" s="21" t="s">
        <v>42</v>
      </c>
      <c r="F28" s="21"/>
      <c r="G28" s="33"/>
      <c r="H28" s="22">
        <f>SUM(G19:G26)</f>
        <v>318805.14</v>
      </c>
    </row>
    <row r="31" spans="1:8" ht="12.75">
      <c r="A31" s="21">
        <v>3</v>
      </c>
      <c r="B31" s="21" t="s">
        <v>43</v>
      </c>
      <c r="C31" s="21"/>
      <c r="D31" s="21"/>
      <c r="E31" s="21"/>
      <c r="F31" s="21"/>
      <c r="G31" s="33"/>
      <c r="H31" s="22"/>
    </row>
    <row r="32" spans="2:8" ht="12.75">
      <c r="B32" t="s">
        <v>29</v>
      </c>
      <c r="C32" t="s">
        <v>68</v>
      </c>
      <c r="G32" s="35">
        <v>235761.22</v>
      </c>
      <c r="H32" s="25"/>
    </row>
    <row r="33" spans="2:8" ht="12.75">
      <c r="B33" t="s">
        <v>33</v>
      </c>
      <c r="C33" t="s">
        <v>69</v>
      </c>
      <c r="G33" s="35">
        <f>119898.62+234210</f>
        <v>354108.62</v>
      </c>
      <c r="H33" s="25"/>
    </row>
    <row r="34" spans="2:8" ht="12.75">
      <c r="B34" t="s">
        <v>34</v>
      </c>
      <c r="C34" t="s">
        <v>70</v>
      </c>
      <c r="G34" s="35">
        <v>109552.82</v>
      </c>
      <c r="H34" s="25"/>
    </row>
    <row r="35" spans="2:8" ht="12.75">
      <c r="B35" t="s">
        <v>35</v>
      </c>
      <c r="C35" t="s">
        <v>71</v>
      </c>
      <c r="G35" s="35">
        <f>114541.13+35947.72</f>
        <v>150488.85</v>
      </c>
      <c r="H35" s="25"/>
    </row>
    <row r="36" spans="2:8" ht="12.75">
      <c r="B36" t="s">
        <v>36</v>
      </c>
      <c r="C36" t="s">
        <v>72</v>
      </c>
      <c r="G36" s="35">
        <f>14469.15+39644.97+22255.03</f>
        <v>76369.15</v>
      </c>
      <c r="H36" s="25"/>
    </row>
    <row r="37" spans="2:8" ht="12.75">
      <c r="B37" t="s">
        <v>37</v>
      </c>
      <c r="C37" t="s">
        <v>73</v>
      </c>
      <c r="G37" s="35">
        <v>23554.68</v>
      </c>
      <c r="H37" s="25"/>
    </row>
    <row r="38" spans="2:8" ht="12.75">
      <c r="B38" t="s">
        <v>38</v>
      </c>
      <c r="C38" t="s">
        <v>74</v>
      </c>
      <c r="G38" s="35">
        <v>4701.7</v>
      </c>
      <c r="H38" s="25"/>
    </row>
    <row r="39" spans="2:8" ht="12.75">
      <c r="B39" t="s">
        <v>39</v>
      </c>
      <c r="C39" t="s">
        <v>75</v>
      </c>
      <c r="G39" s="35">
        <v>0</v>
      </c>
      <c r="H39" s="25"/>
    </row>
    <row r="41" spans="1:10" ht="12.75">
      <c r="A41" s="21"/>
      <c r="B41" s="21"/>
      <c r="C41" s="21"/>
      <c r="D41" s="21"/>
      <c r="E41" s="21" t="s">
        <v>44</v>
      </c>
      <c r="F41" s="21"/>
      <c r="G41" s="33"/>
      <c r="H41" s="22">
        <f>SUM(G32:G39)+1</f>
        <v>954538.0399999999</v>
      </c>
      <c r="I41" s="21"/>
      <c r="J41" s="27"/>
    </row>
    <row r="44" spans="1:10" ht="12.75">
      <c r="A44" s="21">
        <v>4</v>
      </c>
      <c r="B44" s="21" t="s">
        <v>19</v>
      </c>
      <c r="C44" s="21"/>
      <c r="D44" s="21"/>
      <c r="E44" s="21"/>
      <c r="F44" s="21"/>
      <c r="G44" s="33"/>
      <c r="H44" s="22"/>
      <c r="I44" s="21"/>
      <c r="J44" s="21"/>
    </row>
    <row r="45" spans="2:8" ht="12.75">
      <c r="B45" t="s">
        <v>29</v>
      </c>
      <c r="C45" t="s">
        <v>76</v>
      </c>
      <c r="G45" s="35">
        <v>165842.63</v>
      </c>
      <c r="H45" s="25"/>
    </row>
    <row r="46" spans="2:8" ht="12.75">
      <c r="B46" t="s">
        <v>33</v>
      </c>
      <c r="C46" t="s">
        <v>77</v>
      </c>
      <c r="G46" s="35">
        <f>143687.76+5986.27+2050.2+1396.5+89</f>
        <v>153209.73</v>
      </c>
      <c r="H46" s="25"/>
    </row>
    <row r="47" spans="2:8" ht="12.75">
      <c r="B47" t="s">
        <v>34</v>
      </c>
      <c r="C47" t="s">
        <v>78</v>
      </c>
      <c r="G47" s="35">
        <f>97250.49</f>
        <v>97250.49</v>
      </c>
      <c r="H47" s="25"/>
    </row>
    <row r="48" spans="2:8" ht="12.75">
      <c r="B48" t="s">
        <v>35</v>
      </c>
      <c r="C48" t="s">
        <v>79</v>
      </c>
      <c r="G48" s="35">
        <v>2600.25</v>
      </c>
      <c r="H48" s="25"/>
    </row>
    <row r="49" spans="2:8" ht="12.75">
      <c r="B49" t="s">
        <v>36</v>
      </c>
      <c r="C49" t="s">
        <v>80</v>
      </c>
      <c r="G49" s="35">
        <v>28439.19</v>
      </c>
      <c r="H49" s="25"/>
    </row>
    <row r="50" spans="2:8" ht="12.75">
      <c r="B50" t="s">
        <v>37</v>
      </c>
      <c r="C50" t="s">
        <v>81</v>
      </c>
      <c r="G50" s="35">
        <f>184763.53</f>
        <v>184763.53</v>
      </c>
      <c r="H50" s="25"/>
    </row>
    <row r="51" spans="2:8" ht="12.75">
      <c r="B51" t="s">
        <v>38</v>
      </c>
      <c r="C51" t="s">
        <v>82</v>
      </c>
      <c r="G51" s="35">
        <v>73177.54</v>
      </c>
      <c r="H51" s="25"/>
    </row>
    <row r="53" spans="1:8" ht="12.75">
      <c r="A53" s="21"/>
      <c r="B53" s="21"/>
      <c r="C53" s="27"/>
      <c r="D53" s="21"/>
      <c r="E53" s="21" t="s">
        <v>45</v>
      </c>
      <c r="F53" s="21"/>
      <c r="G53" s="33"/>
      <c r="H53" s="22">
        <f>SUM(G45:G51)+1</f>
        <v>705284.36</v>
      </c>
    </row>
    <row r="54" spans="3:8" ht="12.75">
      <c r="C54" s="28"/>
      <c r="G54" s="35"/>
      <c r="H54" s="25"/>
    </row>
    <row r="57" spans="1:8" ht="12.75">
      <c r="A57" s="21">
        <v>5</v>
      </c>
      <c r="B57" s="21" t="s">
        <v>20</v>
      </c>
      <c r="C57" s="21"/>
      <c r="D57" s="21"/>
      <c r="E57" s="21"/>
      <c r="F57" s="21"/>
      <c r="G57" s="33"/>
      <c r="H57" s="22"/>
    </row>
    <row r="58" spans="2:8" ht="12.75">
      <c r="B58" t="s">
        <v>29</v>
      </c>
      <c r="C58" t="s">
        <v>83</v>
      </c>
      <c r="G58" s="35">
        <v>198712.45</v>
      </c>
      <c r="H58" s="25"/>
    </row>
    <row r="59" spans="2:8" ht="12.75">
      <c r="B59" t="s">
        <v>33</v>
      </c>
      <c r="C59" t="s">
        <v>84</v>
      </c>
      <c r="G59" s="35">
        <v>70892.15</v>
      </c>
      <c r="H59" s="25"/>
    </row>
    <row r="60" spans="2:8" ht="12.75">
      <c r="B60" t="s">
        <v>34</v>
      </c>
      <c r="C60" t="s">
        <v>85</v>
      </c>
      <c r="G60" s="35">
        <v>69636.74</v>
      </c>
      <c r="H60" s="25"/>
    </row>
    <row r="61" spans="2:8" ht="12.75">
      <c r="B61" t="s">
        <v>35</v>
      </c>
      <c r="C61" t="s">
        <v>86</v>
      </c>
      <c r="G61" s="35">
        <v>65059.44</v>
      </c>
      <c r="H61" s="25"/>
    </row>
    <row r="62" spans="2:8" ht="12.75">
      <c r="B62" t="s">
        <v>36</v>
      </c>
      <c r="C62" t="s">
        <v>87</v>
      </c>
      <c r="G62" s="35">
        <v>15725.69</v>
      </c>
      <c r="H62" s="25"/>
    </row>
    <row r="63" spans="2:8" ht="12.75">
      <c r="B63" t="s">
        <v>37</v>
      </c>
      <c r="C63" t="s">
        <v>88</v>
      </c>
      <c r="G63" s="35">
        <v>8023.94</v>
      </c>
      <c r="H63" s="25"/>
    </row>
    <row r="64" spans="2:8" ht="12.75">
      <c r="B64" t="s">
        <v>38</v>
      </c>
      <c r="C64" t="s">
        <v>89</v>
      </c>
      <c r="G64" s="35">
        <v>16482.13</v>
      </c>
      <c r="H64" s="25"/>
    </row>
    <row r="65" spans="2:8" ht="12.75">
      <c r="B65" t="s">
        <v>39</v>
      </c>
      <c r="C65" t="s">
        <v>90</v>
      </c>
      <c r="G65" s="35">
        <v>8998.75</v>
      </c>
      <c r="H65" s="25"/>
    </row>
    <row r="66" spans="2:8" ht="12.75">
      <c r="B66" t="s">
        <v>40</v>
      </c>
      <c r="C66" t="s">
        <v>94</v>
      </c>
      <c r="G66" s="35">
        <v>49936.13</v>
      </c>
      <c r="H66" s="25"/>
    </row>
    <row r="67" spans="2:8" ht="12.75">
      <c r="B67" t="s">
        <v>41</v>
      </c>
      <c r="C67" t="s">
        <v>91</v>
      </c>
      <c r="G67" s="35">
        <v>15189.19</v>
      </c>
      <c r="H67" s="25"/>
    </row>
    <row r="68" spans="2:8" ht="12.75">
      <c r="B68" t="s">
        <v>40</v>
      </c>
      <c r="C68" t="s">
        <v>92</v>
      </c>
      <c r="G68" s="35">
        <v>924.91</v>
      </c>
      <c r="H68" s="25"/>
    </row>
    <row r="69" spans="2:8" ht="12.75">
      <c r="B69" t="s">
        <v>41</v>
      </c>
      <c r="C69" t="s">
        <v>93</v>
      </c>
      <c r="G69" s="35">
        <v>266669.32</v>
      </c>
      <c r="H69" s="25"/>
    </row>
    <row r="70" spans="2:8" ht="12.75">
      <c r="B70" t="s">
        <v>51</v>
      </c>
      <c r="C70" t="s">
        <v>106</v>
      </c>
      <c r="G70" s="35">
        <v>74632.38</v>
      </c>
      <c r="H70" s="25"/>
    </row>
    <row r="71" spans="3:8" ht="12.75">
      <c r="C71" s="32" t="s">
        <v>111</v>
      </c>
      <c r="D71" s="32"/>
      <c r="E71" s="32"/>
      <c r="G71" s="35"/>
      <c r="H71" s="25"/>
    </row>
    <row r="73" spans="1:8" ht="12.75">
      <c r="A73" s="21"/>
      <c r="B73" s="21"/>
      <c r="C73" s="21"/>
      <c r="D73" s="21"/>
      <c r="E73" s="21" t="s">
        <v>46</v>
      </c>
      <c r="F73" s="21"/>
      <c r="G73" s="33"/>
      <c r="H73" s="22">
        <f>SUM(G58:G70)-1</f>
        <v>860882.22</v>
      </c>
    </row>
    <row r="74" ht="12.75">
      <c r="J74" s="28"/>
    </row>
    <row r="77" spans="1:8" ht="12.75">
      <c r="A77" s="21">
        <v>6</v>
      </c>
      <c r="B77" s="21" t="s">
        <v>21</v>
      </c>
      <c r="C77" s="21"/>
      <c r="D77" s="21"/>
      <c r="E77" s="21"/>
      <c r="F77" s="21"/>
      <c r="G77" s="33"/>
      <c r="H77" s="22"/>
    </row>
    <row r="78" spans="2:8" ht="12.75">
      <c r="B78" t="s">
        <v>29</v>
      </c>
      <c r="C78" t="s">
        <v>95</v>
      </c>
      <c r="G78" s="35">
        <f>136424.17</f>
        <v>136424.17</v>
      </c>
      <c r="H78" s="25"/>
    </row>
    <row r="79" spans="2:8" ht="12.75">
      <c r="B79" t="s">
        <v>33</v>
      </c>
      <c r="C79" t="s">
        <v>96</v>
      </c>
      <c r="G79" s="35">
        <v>41677.74</v>
      </c>
      <c r="H79" s="25"/>
    </row>
    <row r="80" spans="2:8" ht="12.75">
      <c r="B80" t="s">
        <v>34</v>
      </c>
      <c r="C80" t="s">
        <v>97</v>
      </c>
      <c r="G80" s="37">
        <v>6250</v>
      </c>
      <c r="H80" s="25"/>
    </row>
    <row r="81" spans="2:8" ht="12.75">
      <c r="B81" t="s">
        <v>35</v>
      </c>
      <c r="C81" t="s">
        <v>98</v>
      </c>
      <c r="G81" s="35">
        <v>3167.4</v>
      </c>
      <c r="H81" s="25"/>
    </row>
    <row r="82" spans="2:8" ht="12.75">
      <c r="B82" t="s">
        <v>36</v>
      </c>
      <c r="C82" t="s">
        <v>99</v>
      </c>
      <c r="G82" s="35">
        <v>7500</v>
      </c>
      <c r="H82" s="25"/>
    </row>
    <row r="83" spans="2:8" ht="12.75">
      <c r="B83" t="s">
        <v>37</v>
      </c>
      <c r="C83" t="s">
        <v>100</v>
      </c>
      <c r="G83" s="35">
        <v>7100</v>
      </c>
      <c r="H83" s="25"/>
    </row>
    <row r="84" spans="2:8" ht="12.75">
      <c r="B84" t="s">
        <v>38</v>
      </c>
      <c r="C84" t="s">
        <v>101</v>
      </c>
      <c r="G84" s="35">
        <v>99659.88</v>
      </c>
      <c r="H84" s="25"/>
    </row>
    <row r="85" spans="2:8" ht="12.75">
      <c r="B85" t="s">
        <v>39</v>
      </c>
      <c r="C85" t="s">
        <v>102</v>
      </c>
      <c r="G85" s="35">
        <v>113430</v>
      </c>
      <c r="H85" s="25"/>
    </row>
    <row r="86" spans="2:8" ht="12.75">
      <c r="B86" t="s">
        <v>40</v>
      </c>
      <c r="C86" t="s">
        <v>103</v>
      </c>
      <c r="G86" s="35">
        <v>121084.49</v>
      </c>
      <c r="H86" s="25"/>
    </row>
    <row r="87" spans="2:8" ht="12.75">
      <c r="B87" t="s">
        <v>41</v>
      </c>
      <c r="C87" t="s">
        <v>104</v>
      </c>
      <c r="G87" s="35">
        <f>74065.81+5585.72</f>
        <v>79651.53</v>
      </c>
      <c r="H87" s="25"/>
    </row>
    <row r="89" spans="1:8" ht="12.75">
      <c r="A89" s="21"/>
      <c r="B89" s="21"/>
      <c r="C89" s="21"/>
      <c r="D89" s="21"/>
      <c r="E89" s="21" t="s">
        <v>47</v>
      </c>
      <c r="F89" s="21"/>
      <c r="G89" s="33"/>
      <c r="H89" s="22">
        <f>SUM(G78:G87)</f>
        <v>615945.2100000001</v>
      </c>
    </row>
    <row r="92" spans="1:8" ht="12.75">
      <c r="A92" s="21">
        <v>7</v>
      </c>
      <c r="B92" s="21" t="s">
        <v>25</v>
      </c>
      <c r="C92" s="21"/>
      <c r="D92" s="21"/>
      <c r="E92" s="21"/>
      <c r="F92" s="21"/>
      <c r="G92" s="33"/>
      <c r="H92" s="22"/>
    </row>
    <row r="93" spans="2:8" ht="12.75">
      <c r="B93" t="s">
        <v>48</v>
      </c>
      <c r="C93" t="s">
        <v>105</v>
      </c>
      <c r="G93" s="35">
        <f>148757.24+4811</f>
        <v>153568.24</v>
      </c>
      <c r="H93" s="25"/>
    </row>
    <row r="94" spans="3:8" ht="12.75">
      <c r="C94" s="26"/>
      <c r="G94" s="35"/>
      <c r="H94" s="25"/>
    </row>
    <row r="95" spans="1:8" ht="12.75">
      <c r="A95" s="21"/>
      <c r="B95" s="21"/>
      <c r="C95" s="21"/>
      <c r="D95" s="21"/>
      <c r="E95" s="21" t="s">
        <v>49</v>
      </c>
      <c r="F95" s="21"/>
      <c r="G95" s="33"/>
      <c r="H95" s="22">
        <f>SUM(G93)</f>
        <v>153568.24</v>
      </c>
    </row>
    <row r="99" spans="1:10" ht="12.75">
      <c r="A99" s="21" t="s">
        <v>50</v>
      </c>
      <c r="B99" s="21"/>
      <c r="C99" s="21"/>
      <c r="D99" s="21"/>
      <c r="E99" s="21"/>
      <c r="F99" s="21"/>
      <c r="G99" s="33"/>
      <c r="H99" s="22">
        <f>SUM(H13:H95)-2</f>
        <v>4224980.64</v>
      </c>
      <c r="I99" s="21"/>
      <c r="J99" s="27"/>
    </row>
    <row r="100" spans="3:10" ht="12.75">
      <c r="C100" s="28"/>
      <c r="G100" s="35"/>
      <c r="H100" s="25"/>
      <c r="J100" s="28"/>
    </row>
    <row r="101" spans="5:8" ht="12.75">
      <c r="E101" s="28"/>
      <c r="G101" s="37"/>
      <c r="H101" s="25"/>
    </row>
  </sheetData>
  <printOptions/>
  <pageMargins left="0.75" right="0.75" top="1" bottom="1" header="0.5" footer="0.5"/>
  <pageSetup fitToHeight="2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whannah</dc:creator>
  <cp:keywords/>
  <dc:description/>
  <cp:lastModifiedBy>whannah</cp:lastModifiedBy>
  <cp:lastPrinted>2006-09-07T20:13:08Z</cp:lastPrinted>
  <dcterms:created xsi:type="dcterms:W3CDTF">2006-07-25T16:15:25Z</dcterms:created>
  <dcterms:modified xsi:type="dcterms:W3CDTF">2006-09-07T20:33:45Z</dcterms:modified>
  <cp:category/>
  <cp:version/>
  <cp:contentType/>
  <cp:contentStatus/>
</cp:coreProperties>
</file>