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3020" windowHeight="10185" activeTab="0"/>
  </bookViews>
  <sheets>
    <sheet name="PLAN" sheetId="1" r:id="rId1"/>
    <sheet name="DESCRIPTION" sheetId="2" r:id="rId2"/>
  </sheets>
  <definedNames>
    <definedName name="_xlnm.Print_Area" localSheetId="0">'PLAN'!$A$1:$R$45</definedName>
  </definedNames>
  <calcPr fullCalcOnLoad="1"/>
</workbook>
</file>

<file path=xl/sharedStrings.xml><?xml version="1.0" encoding="utf-8"?>
<sst xmlns="http://schemas.openxmlformats.org/spreadsheetml/2006/main" count="209" uniqueCount="128">
  <si>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</si>
  <si>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</si>
  <si>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</si>
  <si>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</si>
  <si>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</si>
  <si>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</si>
  <si>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</si>
  <si>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</si>
  <si>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</si>
  <si>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</si>
  <si>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</si>
  <si>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</si>
  <si>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</si>
  <si>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</si>
  <si>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</si>
  <si>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</si>
  <si>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</si>
  <si>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</si>
  <si>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</si>
  <si>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</si>
  <si>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</si>
  <si>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</si>
  <si>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</si>
  <si>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</si>
  <si>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</si>
  <si>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</si>
  <si>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</si>
  <si>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</si>
  <si>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</si>
  <si>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</si>
  <si>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</si>
  <si>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</si>
  <si>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</si>
  <si>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</si>
  <si>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</si>
  <si>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</si>
  <si>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</si>
  <si>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</si>
  <si>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</si>
  <si>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</si>
  <si>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</si>
  <si>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</si>
  <si>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</si>
  <si>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</si>
  <si>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</si>
  <si>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</si>
  <si>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</si>
  <si>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</si>
  <si>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</si>
  <si>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</si>
  <si>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</si>
  <si>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</si>
  <si>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</si>
  <si>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</si>
  <si>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</si>
  <si>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</si>
  <si>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</si>
  <si>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</si>
  <si>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</si>
  <si>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</si>
  <si>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</si>
  <si>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</si>
  <si>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</si>
  <si>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K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</si>
  <si>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</si>
  <si>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</si>
  <si>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</si>
  <si>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</si>
  <si>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</si>
  <si>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</si>
  <si>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Murfreesboro, TN 37132</t>
  </si>
  <si>
    <t>v. 615.898.5184     f. 615.898.5029</t>
  </si>
  <si>
    <t>Peck Hall 203</t>
  </si>
  <si>
    <t>Recurring costs for open computer labs</t>
  </si>
  <si>
    <t>****</t>
  </si>
  <si>
    <t xml:space="preserve">Projects to be funded from savings </t>
  </si>
  <si>
    <t>2011-2012</t>
  </si>
  <si>
    <t>Office of the University Provost</t>
  </si>
  <si>
    <t>University Computer Lab at BAS (1271)</t>
  </si>
  <si>
    <t>University Computer Lab at Walker Library (1272)</t>
  </si>
  <si>
    <t>University Computer Lab at LRC (1273)</t>
  </si>
  <si>
    <t>Adaptive Technologies Computer Lab at Walker Library (1274)</t>
  </si>
  <si>
    <t>University Computer Lab at KOM (1279)</t>
  </si>
  <si>
    <t>University Help Desk (1284)</t>
  </si>
  <si>
    <t>and computer labs (1298)</t>
  </si>
  <si>
    <t>Virtualization of Student Desktops  (1297)</t>
  </si>
  <si>
    <t>Purchase recurring annual maintenance/license for academic support software (1285)</t>
  </si>
  <si>
    <t>Purchase Microsoft software for university server (1286)</t>
  </si>
  <si>
    <t>Purchase PC virus protection for university server (1287)</t>
  </si>
  <si>
    <t>Purchase MAC virus protection for university server (1288)</t>
  </si>
  <si>
    <t>Upgrade wireless network (1289)</t>
  </si>
  <si>
    <t>N7 Chassis replacement for Library 1st and 2nd floods (1290)</t>
  </si>
  <si>
    <t>N7 Chassis replacement for Mass Communications Building (1291)</t>
  </si>
  <si>
    <t>Network upgrade workgroup switch replacement (1292)</t>
  </si>
  <si>
    <t>Computer upgrades for the University Computer Lab at Walker Library (1219)</t>
  </si>
  <si>
    <t>Adaptive Technologies Computer Lab at Walker Library equipment and upgrades (1211)</t>
  </si>
  <si>
    <t>Computer upgrades for the University Computer Lab at KOM (1235)</t>
  </si>
  <si>
    <t>Computer upgrades for the University Computer Lab at LRC (1204)</t>
  </si>
  <si>
    <t>Equipment for the University Computer Lab in the New Student Union (1230)</t>
  </si>
  <si>
    <t>Fume Hood replacement for the College of Basic and Applied Sciences (1201)</t>
  </si>
  <si>
    <t>Software upgrades for Mangement and Marketing (1217)</t>
  </si>
  <si>
    <t>Equipment for the College of Mass Communications (1220)</t>
  </si>
  <si>
    <t>Specimens and Equipment for the College of Liberal Arts (1232)</t>
  </si>
  <si>
    <t>Equipment for the College of Behavioral and Health Sciences (1240)</t>
  </si>
  <si>
    <t>Adaptive Technologies for Elementary and Special Education (1242)</t>
  </si>
  <si>
    <t>New Master Classroom for Foreign Languages (1205)</t>
  </si>
  <si>
    <t>Master Classroom upgrades for Philosophy (1207)</t>
  </si>
  <si>
    <t>Master Classroom upgrades for Social Work (1208)</t>
  </si>
  <si>
    <t>Master Classroom upgrades for Honors (1212)</t>
  </si>
  <si>
    <t>New Master Classroom for College of Mass Communications (1213)</t>
  </si>
  <si>
    <t>Master Classroom upgrades for Journalism (1214)</t>
  </si>
  <si>
    <t>Video Conferencing equipment for University College (1218)</t>
  </si>
  <si>
    <t>Laptop cart for Political Science (1222)</t>
  </si>
  <si>
    <t>Video Conferencing equipment for Management and Marketing (1223)</t>
  </si>
  <si>
    <t>Master Classroom upgrades for Educational Leadership (1224)</t>
  </si>
  <si>
    <t>L</t>
  </si>
  <si>
    <t>Portable Master Classroom for Agribusiness Agrisciences (1228)</t>
  </si>
  <si>
    <t>M</t>
  </si>
  <si>
    <t>N</t>
  </si>
  <si>
    <t>Smart Board System for Recording Industry (1231)</t>
  </si>
  <si>
    <t>Software upgrades for Psychology (1233)</t>
  </si>
  <si>
    <t>Equipment and Software upgrades for Psychology (1233)</t>
  </si>
  <si>
    <t>Campus emergency and scheduled repair and replacement (1268, 1269 and 1270)</t>
  </si>
  <si>
    <t>2011-2012 Total Technology Access Fee</t>
  </si>
  <si>
    <t>Description of Technology Access Fee Proposals &amp; Costs - July 1, 2011</t>
  </si>
  <si>
    <t>Library electronic databases available on the Internet (1283)</t>
  </si>
  <si>
    <t>TOTAL OF ORIGINAL FEE OF $15 PER STUDENTS (POOL 1)</t>
  </si>
  <si>
    <t>TOTAL OF ADDITIONAL FEES (POOL 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</si>
</sst>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1" customFormat="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spans="1:18" s="1" customFormat="1" ht="12.7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1" customFormat="1" ht="12.75">
      <c r="A5" s="42" t="s">
        <v>76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1" customFormat="1" ht="12.75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11" spans="1:18" ht="12.75">
      <c r="A11" s="41" t="s">
        <v>5</v>
      </c>
      <c r="B11" s="41"/>
      <c r="C11" s="41"/>
      <c r="D11" s="41"/>
      <c r="E11" s="41"/>
      <c r="F11" s="11"/>
      <c r="G11" s="41" t="s">
        <v>6</v>
      </c>
      <c r="H11" s="41"/>
      <c r="I11" s="41"/>
      <c r="J11" s="41"/>
      <c r="K11" s="41"/>
      <c r="L11" s="11"/>
      <c r="M11" s="40" t="s">
        <v>123</v>
      </c>
      <c r="N11" s="40"/>
      <c r="O11" s="40"/>
      <c r="P11" s="40"/>
      <c r="Q11" s="40"/>
      <c r="R11" s="11"/>
    </row>
    <row r="12" spans="1:18" ht="12.75">
      <c r="A12" s="39" t="s">
        <v>14</v>
      </c>
      <c r="B12" s="39"/>
      <c r="C12" s="39"/>
      <c r="D12" s="39"/>
      <c r="E12" s="39"/>
      <c r="F12" s="11"/>
      <c r="G12" s="39" t="s">
        <v>15</v>
      </c>
      <c r="H12" s="39"/>
      <c r="I12" s="39"/>
      <c r="J12" s="39"/>
      <c r="K12" s="39"/>
      <c r="L12" s="12"/>
      <c r="M12" s="39" t="s">
        <v>16</v>
      </c>
      <c r="N12" s="39"/>
      <c r="O12" s="39"/>
      <c r="P12" s="39"/>
      <c r="Q12" s="39"/>
      <c r="R12" s="11"/>
    </row>
    <row r="13" spans="6:18" ht="12.75">
      <c r="F13" s="11"/>
      <c r="L13" s="11"/>
      <c r="R13" s="11"/>
    </row>
    <row r="14" spans="3:18" ht="12.75">
      <c r="C14" s="41" t="s">
        <v>4</v>
      </c>
      <c r="D14" s="41"/>
      <c r="E14" s="41"/>
      <c r="F14" s="11"/>
      <c r="G14" s="13"/>
      <c r="H14" s="13"/>
      <c r="I14" s="41" t="s">
        <v>4</v>
      </c>
      <c r="J14" s="41"/>
      <c r="K14" s="41"/>
      <c r="L14" s="12"/>
      <c r="M14" s="14"/>
      <c r="N14" s="13"/>
      <c r="O14" s="41" t="s">
        <v>4</v>
      </c>
      <c r="P14" s="41"/>
      <c r="Q14" s="41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f>+DESCRIPTION!H17+DESCRIPTION!H22</f>
        <v>689000</v>
      </c>
      <c r="B16" s="16" t="s">
        <v>7</v>
      </c>
      <c r="C16" s="8" t="s">
        <v>51</v>
      </c>
      <c r="F16" s="11"/>
      <c r="G16" s="9">
        <f>SUM(DESCRIPTION!H34:H100)</f>
        <v>4611000.37</v>
      </c>
      <c r="H16" s="16" t="s">
        <v>7</v>
      </c>
      <c r="I16" s="8" t="s">
        <v>51</v>
      </c>
      <c r="K16" s="9">
        <f>+DESCRIPTION!H34</f>
        <v>800000</v>
      </c>
      <c r="L16" s="11"/>
      <c r="M16" s="9">
        <f>+G16+A16</f>
        <v>5300000.37</v>
      </c>
      <c r="N16" s="16" t="s">
        <v>7</v>
      </c>
      <c r="O16" s="8" t="s">
        <v>51</v>
      </c>
      <c r="Q16" s="9">
        <f>+K16+E16</f>
        <v>800000</v>
      </c>
      <c r="R16" s="11"/>
    </row>
    <row r="17" spans="3:18" ht="12.75">
      <c r="C17" s="8" t="s">
        <v>52</v>
      </c>
      <c r="F17" s="11"/>
      <c r="I17" s="8" t="s">
        <v>52</v>
      </c>
      <c r="L17" s="11"/>
      <c r="O17" s="8" t="s">
        <v>52</v>
      </c>
      <c r="R17" s="11"/>
    </row>
    <row r="18" spans="3:18" ht="12.75">
      <c r="C18" s="8" t="s">
        <v>24</v>
      </c>
      <c r="F18" s="11"/>
      <c r="I18" s="8" t="s">
        <v>24</v>
      </c>
      <c r="L18" s="11"/>
      <c r="O18" s="8" t="s">
        <v>24</v>
      </c>
      <c r="R18" s="11"/>
    </row>
    <row r="19" spans="2:18" ht="12.75">
      <c r="B19" s="16" t="s">
        <v>8</v>
      </c>
      <c r="C19" s="8" t="s">
        <v>23</v>
      </c>
      <c r="F19" s="11"/>
      <c r="H19" s="16" t="s">
        <v>8</v>
      </c>
      <c r="I19" s="8" t="s">
        <v>23</v>
      </c>
      <c r="K19" s="17">
        <f>+DESCRIPTION!H44</f>
        <v>233096</v>
      </c>
      <c r="L19" s="11"/>
      <c r="N19" s="16" t="s">
        <v>8</v>
      </c>
      <c r="O19" s="8" t="s">
        <v>23</v>
      </c>
      <c r="Q19" s="9">
        <f aca="true" t="shared" si="0" ref="Q19:Q24">+K19+E19</f>
        <v>233096</v>
      </c>
      <c r="R19" s="11"/>
    </row>
    <row r="20" spans="2:18" ht="12.75">
      <c r="B20" s="16" t="s">
        <v>9</v>
      </c>
      <c r="C20" s="8" t="s">
        <v>59</v>
      </c>
      <c r="F20" s="11"/>
      <c r="H20" s="16" t="s">
        <v>9</v>
      </c>
      <c r="I20" s="8" t="s">
        <v>19</v>
      </c>
      <c r="K20" s="18">
        <f>+DESCRIPTION!H63</f>
        <v>776781.37</v>
      </c>
      <c r="L20" s="11"/>
      <c r="N20" s="16" t="s">
        <v>9</v>
      </c>
      <c r="O20" s="8" t="s">
        <v>19</v>
      </c>
      <c r="Q20" s="9">
        <f t="shared" si="0"/>
        <v>776781.37</v>
      </c>
      <c r="R20" s="11"/>
    </row>
    <row r="21" spans="2:18" ht="12.75">
      <c r="B21" s="16" t="s">
        <v>10</v>
      </c>
      <c r="C21" s="8" t="s">
        <v>60</v>
      </c>
      <c r="F21" s="11"/>
      <c r="H21" s="16" t="s">
        <v>10</v>
      </c>
      <c r="I21" s="8" t="s">
        <v>20</v>
      </c>
      <c r="K21" s="33">
        <f>+DESCRIPTION!H74</f>
        <v>954301</v>
      </c>
      <c r="L21" s="11"/>
      <c r="N21" s="16" t="s">
        <v>10</v>
      </c>
      <c r="O21" s="8" t="s">
        <v>20</v>
      </c>
      <c r="Q21" s="9">
        <f t="shared" si="0"/>
        <v>954301</v>
      </c>
      <c r="R21" s="11"/>
    </row>
    <row r="22" spans="2:18" ht="12.75">
      <c r="B22" s="16" t="s">
        <v>11</v>
      </c>
      <c r="C22" s="8" t="s">
        <v>53</v>
      </c>
      <c r="E22" s="9">
        <f>+DESCRIPTION!H17</f>
        <v>682357</v>
      </c>
      <c r="F22" s="11"/>
      <c r="H22" s="16" t="s">
        <v>11</v>
      </c>
      <c r="I22" s="8" t="s">
        <v>58</v>
      </c>
      <c r="K22" s="18">
        <f>+DESCRIPTION!H81</f>
        <v>275000</v>
      </c>
      <c r="L22" s="11"/>
      <c r="N22" s="16" t="s">
        <v>11</v>
      </c>
      <c r="O22" s="8" t="s">
        <v>53</v>
      </c>
      <c r="Q22" s="9">
        <f t="shared" si="0"/>
        <v>957357</v>
      </c>
      <c r="R22" s="11"/>
    </row>
    <row r="23" spans="2:18" ht="12.75">
      <c r="B23" s="16" t="s">
        <v>12</v>
      </c>
      <c r="C23" s="8" t="s">
        <v>22</v>
      </c>
      <c r="F23" s="11"/>
      <c r="H23" s="16" t="s">
        <v>12</v>
      </c>
      <c r="I23" s="8" t="s">
        <v>22</v>
      </c>
      <c r="K23" s="18">
        <f>+DESCRIPTION!H94</f>
        <v>940250</v>
      </c>
      <c r="L23" s="11"/>
      <c r="N23" s="16" t="s">
        <v>12</v>
      </c>
      <c r="O23" s="8" t="s">
        <v>22</v>
      </c>
      <c r="Q23" s="9">
        <f t="shared" si="0"/>
        <v>940250</v>
      </c>
      <c r="R23" s="11"/>
    </row>
    <row r="24" spans="2:18" ht="12.75">
      <c r="B24" s="16" t="s">
        <v>13</v>
      </c>
      <c r="C24" s="8" t="s">
        <v>61</v>
      </c>
      <c r="E24" s="9">
        <f>+DESCRIPTION!H22</f>
        <v>6643</v>
      </c>
      <c r="F24" s="11"/>
      <c r="H24" s="16" t="s">
        <v>13</v>
      </c>
      <c r="I24" s="8" t="s">
        <v>55</v>
      </c>
      <c r="K24" s="18">
        <f>+DESCRIPTION!H100</f>
        <v>631572</v>
      </c>
      <c r="L24" s="11"/>
      <c r="N24" s="16" t="s">
        <v>13</v>
      </c>
      <c r="O24" s="8" t="s">
        <v>55</v>
      </c>
      <c r="Q24" s="9">
        <f t="shared" si="0"/>
        <v>638215</v>
      </c>
      <c r="R24" s="11"/>
    </row>
    <row r="25" spans="6:18" ht="12.75">
      <c r="F25" s="11"/>
      <c r="I25" s="8" t="s">
        <v>54</v>
      </c>
      <c r="K25" s="18"/>
      <c r="L25" s="11"/>
      <c r="N25" s="16"/>
      <c r="O25" s="8" t="s">
        <v>54</v>
      </c>
      <c r="R25" s="11"/>
    </row>
    <row r="26" spans="6:18" ht="12.75">
      <c r="F26" s="11"/>
      <c r="L26" s="11"/>
      <c r="N26" s="16"/>
      <c r="R26" s="11"/>
    </row>
    <row r="27" spans="6:18" ht="12.75">
      <c r="F27" s="11"/>
      <c r="L27" s="11"/>
      <c r="R27" s="11"/>
    </row>
    <row r="28" spans="6:18" ht="12.75">
      <c r="F28" s="11"/>
      <c r="L28" s="11"/>
      <c r="N28" s="16"/>
      <c r="R28" s="11"/>
    </row>
    <row r="29" spans="1:18" ht="12.75">
      <c r="A29" s="19" t="s">
        <v>18</v>
      </c>
      <c r="E29" s="19" t="s">
        <v>18</v>
      </c>
      <c r="F29" s="11"/>
      <c r="G29" s="20" t="s">
        <v>18</v>
      </c>
      <c r="K29" s="20" t="s">
        <v>18</v>
      </c>
      <c r="L29" s="11"/>
      <c r="M29" s="9" t="s">
        <v>18</v>
      </c>
      <c r="N29" s="21"/>
      <c r="O29" s="21"/>
      <c r="P29" s="21"/>
      <c r="Q29" s="9" t="s">
        <v>18</v>
      </c>
      <c r="R29" s="11"/>
    </row>
    <row r="30" spans="1:18" ht="13.5" thickBot="1">
      <c r="A30" s="22">
        <f>SUM(A16)</f>
        <v>689000</v>
      </c>
      <c r="E30" s="23">
        <f>SUM(E16:E24)</f>
        <v>689000</v>
      </c>
      <c r="F30" s="11"/>
      <c r="G30" s="23">
        <f>SUM(G16)</f>
        <v>4611000.37</v>
      </c>
      <c r="K30" s="24">
        <f>SUM(K16:K26)</f>
        <v>4611000.37</v>
      </c>
      <c r="L30" s="25"/>
      <c r="M30" s="22">
        <f>SUM(M16:M27)</f>
        <v>5300000.37</v>
      </c>
      <c r="Q30" s="23">
        <f>SUM(Q16:Q27)</f>
        <v>5300000.37</v>
      </c>
      <c r="R30" s="11"/>
    </row>
    <row r="31" spans="6:18" ht="13.5" thickTop="1">
      <c r="F31" s="11"/>
      <c r="L31" s="25"/>
      <c r="R31" s="11"/>
    </row>
    <row r="32" spans="6:18" ht="12.75">
      <c r="F32" s="26"/>
      <c r="R32" s="26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G35" s="8" t="s">
        <v>64</v>
      </c>
      <c r="I35" s="20"/>
      <c r="K35" s="20"/>
      <c r="R35" s="26"/>
    </row>
    <row r="36" spans="6:18" ht="12.75">
      <c r="F36" s="26"/>
      <c r="I36" s="8" t="s">
        <v>65</v>
      </c>
      <c r="K36" s="8" t="s">
        <v>66</v>
      </c>
      <c r="R36" s="26"/>
    </row>
    <row r="37" spans="6:18" ht="12.75">
      <c r="F37" s="26"/>
      <c r="R37" s="26"/>
    </row>
    <row r="38" spans="3:18" ht="12.75">
      <c r="C38" s="27"/>
      <c r="F38" s="26"/>
      <c r="R38" s="26"/>
    </row>
    <row r="39" spans="2:18" ht="12.75">
      <c r="B39" s="35" t="s">
        <v>67</v>
      </c>
      <c r="C39" s="8" t="s">
        <v>68</v>
      </c>
      <c r="F39" s="26"/>
      <c r="R39" s="26"/>
    </row>
    <row r="40" spans="3:18" ht="12.75">
      <c r="C40" s="8" t="s">
        <v>69</v>
      </c>
      <c r="F40" s="26"/>
      <c r="R40" s="26"/>
    </row>
    <row r="41" ht="12.75">
      <c r="C41" s="8" t="s">
        <v>25</v>
      </c>
    </row>
    <row r="42" ht="12.75">
      <c r="C42" s="8" t="s">
        <v>77</v>
      </c>
    </row>
    <row r="43" ht="12.75">
      <c r="C43" s="8" t="s">
        <v>72</v>
      </c>
    </row>
    <row r="44" ht="12.75">
      <c r="C44" s="8" t="s">
        <v>70</v>
      </c>
    </row>
    <row r="45" ht="12.75">
      <c r="C45" s="8" t="s">
        <v>71</v>
      </c>
    </row>
  </sheetData>
  <sheetProtection/>
  <mergeCells count="14"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  <mergeCell ref="G11:K11"/>
    <mergeCell ref="C14:E14"/>
    <mergeCell ref="I14:K14"/>
    <mergeCell ref="O14:Q14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PageLayoutView="0" workbookViewId="0" topLeftCell="A83">
      <selection activeCell="H106" sqref="H106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  <col min="10" max="10" width="14.00390625" style="0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124</v>
      </c>
      <c r="E3" s="3"/>
      <c r="F3" s="3"/>
      <c r="G3" s="5"/>
      <c r="H3" s="5"/>
      <c r="I3" s="3"/>
      <c r="J3" s="3"/>
      <c r="K3" s="3"/>
    </row>
    <row r="4" spans="3:11" s="1" customFormat="1" ht="18">
      <c r="C4" s="32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56</v>
      </c>
    </row>
    <row r="9" spans="1:8" s="1" customFormat="1" ht="12.75">
      <c r="A9" s="1">
        <v>5</v>
      </c>
      <c r="B9" s="1" t="s">
        <v>21</v>
      </c>
      <c r="G9" s="4"/>
      <c r="H9" s="4"/>
    </row>
    <row r="10" spans="2:7" ht="12.75">
      <c r="B10" t="s">
        <v>30</v>
      </c>
      <c r="C10" s="29" t="s">
        <v>78</v>
      </c>
      <c r="G10" s="30">
        <v>283000</v>
      </c>
    </row>
    <row r="11" spans="2:7" ht="12.75">
      <c r="B11" t="s">
        <v>34</v>
      </c>
      <c r="C11" s="29" t="s">
        <v>79</v>
      </c>
      <c r="G11" s="30">
        <v>114550</v>
      </c>
    </row>
    <row r="12" spans="2:7" ht="12.75">
      <c r="B12" t="s">
        <v>35</v>
      </c>
      <c r="C12" s="29" t="s">
        <v>80</v>
      </c>
      <c r="G12" s="30">
        <v>54700</v>
      </c>
    </row>
    <row r="13" spans="2:7" ht="12.75">
      <c r="B13" t="s">
        <v>36</v>
      </c>
      <c r="C13" s="29" t="s">
        <v>81</v>
      </c>
      <c r="G13" s="30">
        <v>67125</v>
      </c>
    </row>
    <row r="14" spans="2:7" ht="12.75">
      <c r="B14" t="s">
        <v>37</v>
      </c>
      <c r="C14" s="29" t="s">
        <v>82</v>
      </c>
      <c r="G14" s="30">
        <v>53000</v>
      </c>
    </row>
    <row r="15" spans="2:7" ht="12.75">
      <c r="B15" t="s">
        <v>38</v>
      </c>
      <c r="C15" s="29" t="s">
        <v>83</v>
      </c>
      <c r="G15" s="34">
        <v>109982</v>
      </c>
    </row>
    <row r="16" spans="3:7" ht="12.75">
      <c r="C16" s="29"/>
      <c r="G16" s="34"/>
    </row>
    <row r="17" spans="3:10" ht="12.75">
      <c r="C17" s="29"/>
      <c r="E17" s="1" t="s">
        <v>46</v>
      </c>
      <c r="G17" s="34"/>
      <c r="H17" s="4">
        <f>SUM(G10:G15)</f>
        <v>682357</v>
      </c>
      <c r="J17" s="6"/>
    </row>
    <row r="18" ht="12.75">
      <c r="J18" s="2"/>
    </row>
    <row r="19" spans="1:10" ht="12.75">
      <c r="A19" s="1">
        <v>7</v>
      </c>
      <c r="B19" s="1" t="s">
        <v>26</v>
      </c>
      <c r="H19" s="4"/>
      <c r="J19" s="2"/>
    </row>
    <row r="20" spans="2:10" ht="12.75">
      <c r="B20" t="s">
        <v>48</v>
      </c>
      <c r="C20" t="s">
        <v>122</v>
      </c>
      <c r="G20" s="30">
        <v>6643</v>
      </c>
      <c r="H20" s="4"/>
      <c r="J20" s="2"/>
    </row>
    <row r="21" spans="8:10" ht="12.75">
      <c r="H21" s="4"/>
      <c r="J21" s="2"/>
    </row>
    <row r="22" spans="5:10" ht="12.75">
      <c r="E22" s="1" t="s">
        <v>49</v>
      </c>
      <c r="H22" s="44">
        <f>+G20</f>
        <v>6643</v>
      </c>
      <c r="J22" s="2"/>
    </row>
    <row r="23" spans="5:10" ht="12.75">
      <c r="E23" s="1"/>
      <c r="H23" s="4"/>
      <c r="J23" s="2"/>
    </row>
    <row r="24" spans="1:10" ht="18">
      <c r="A24" s="1" t="s">
        <v>126</v>
      </c>
      <c r="C24" s="3"/>
      <c r="E24" s="1"/>
      <c r="H24" s="4">
        <f>SUM(H17:H22)</f>
        <v>689000</v>
      </c>
      <c r="J24" s="2"/>
    </row>
    <row r="25" s="1" customFormat="1" ht="12.75"/>
    <row r="27" spans="3:8" s="3" customFormat="1" ht="18">
      <c r="C27" s="3" t="s">
        <v>33</v>
      </c>
      <c r="G27" s="5"/>
      <c r="H27" s="5"/>
    </row>
    <row r="28" spans="7:8" s="3" customFormat="1" ht="18">
      <c r="G28" s="5"/>
      <c r="H28" s="5"/>
    </row>
    <row r="29" spans="1:8" s="3" customFormat="1" ht="12.75" customHeight="1">
      <c r="A29" s="1">
        <v>1</v>
      </c>
      <c r="B29" s="1" t="s">
        <v>29</v>
      </c>
      <c r="C29" s="1"/>
      <c r="D29" s="1"/>
      <c r="E29" s="1"/>
      <c r="F29" s="1"/>
      <c r="G29" s="4"/>
      <c r="H29" s="4"/>
    </row>
    <row r="30" spans="1:8" s="3" customFormat="1" ht="12.75" customHeight="1">
      <c r="A30"/>
      <c r="B30" t="s">
        <v>30</v>
      </c>
      <c r="C30" t="s">
        <v>85</v>
      </c>
      <c r="D30"/>
      <c r="E30"/>
      <c r="F30"/>
      <c r="G30" s="6">
        <v>110000</v>
      </c>
      <c r="H30" s="6"/>
    </row>
    <row r="31" spans="1:8" s="3" customFormat="1" ht="12.75" customHeight="1">
      <c r="A31"/>
      <c r="B31" t="s">
        <v>34</v>
      </c>
      <c r="C31" t="s">
        <v>31</v>
      </c>
      <c r="D31"/>
      <c r="E31"/>
      <c r="F31"/>
      <c r="G31" s="6">
        <v>690000</v>
      </c>
      <c r="H31" s="6"/>
    </row>
    <row r="32" spans="1:8" s="3" customFormat="1" ht="12.75" customHeight="1">
      <c r="A32"/>
      <c r="B32"/>
      <c r="C32" t="s">
        <v>84</v>
      </c>
      <c r="D32"/>
      <c r="E32"/>
      <c r="F32"/>
      <c r="G32" s="6"/>
      <c r="H32" s="6"/>
    </row>
    <row r="33" spans="1:8" s="3" customFormat="1" ht="12.75" customHeight="1">
      <c r="A33"/>
      <c r="B33"/>
      <c r="C33"/>
      <c r="D33"/>
      <c r="E33"/>
      <c r="F33"/>
      <c r="G33" s="6"/>
      <c r="H33" s="6"/>
    </row>
    <row r="34" spans="1:8" s="3" customFormat="1" ht="12.75" customHeight="1">
      <c r="A34"/>
      <c r="D34" s="5"/>
      <c r="E34" s="1" t="s">
        <v>32</v>
      </c>
      <c r="F34"/>
      <c r="G34" s="6"/>
      <c r="H34" s="4">
        <f>SUM(G30:G33)</f>
        <v>800000</v>
      </c>
    </row>
    <row r="35" spans="4:8" s="3" customFormat="1" ht="12.75" customHeight="1">
      <c r="D35" s="5"/>
      <c r="G35" s="5"/>
      <c r="H35" s="5"/>
    </row>
    <row r="37" spans="1:8" s="1" customFormat="1" ht="12.75">
      <c r="A37" s="1">
        <v>2</v>
      </c>
      <c r="B37" s="1" t="s">
        <v>23</v>
      </c>
      <c r="G37" s="4"/>
      <c r="H37" s="4"/>
    </row>
    <row r="38" spans="2:7" ht="12.75">
      <c r="B38" t="s">
        <v>30</v>
      </c>
      <c r="C38" t="s">
        <v>97</v>
      </c>
      <c r="G38" s="30">
        <v>64875</v>
      </c>
    </row>
    <row r="39" spans="2:7" ht="12.75">
      <c r="B39" t="s">
        <v>34</v>
      </c>
      <c r="C39" t="s">
        <v>95</v>
      </c>
      <c r="G39" s="30">
        <v>67771</v>
      </c>
    </row>
    <row r="40" spans="2:7" ht="12.75">
      <c r="B40" t="s">
        <v>35</v>
      </c>
      <c r="C40" s="29" t="s">
        <v>94</v>
      </c>
      <c r="G40" s="30">
        <v>48100</v>
      </c>
    </row>
    <row r="41" spans="2:7" ht="12.75">
      <c r="B41" t="s">
        <v>36</v>
      </c>
      <c r="C41" t="s">
        <v>98</v>
      </c>
      <c r="G41" s="30">
        <v>22600</v>
      </c>
    </row>
    <row r="42" spans="2:7" ht="12.75">
      <c r="B42" t="s">
        <v>37</v>
      </c>
      <c r="C42" t="s">
        <v>96</v>
      </c>
      <c r="G42" s="30">
        <v>29750</v>
      </c>
    </row>
    <row r="44" spans="5:8" s="1" customFormat="1" ht="12.75">
      <c r="E44" s="1" t="s">
        <v>42</v>
      </c>
      <c r="G44" s="4"/>
      <c r="H44" s="4">
        <f>SUM(G38:G42)</f>
        <v>233096</v>
      </c>
    </row>
    <row r="47" spans="1:8" s="1" customFormat="1" ht="12.75">
      <c r="A47" s="1">
        <v>3</v>
      </c>
      <c r="B47" s="1" t="s">
        <v>43</v>
      </c>
      <c r="G47" s="4"/>
      <c r="H47" s="4"/>
    </row>
    <row r="48" spans="2:7" ht="12.75">
      <c r="B48" t="s">
        <v>30</v>
      </c>
      <c r="C48" s="29" t="s">
        <v>105</v>
      </c>
      <c r="G48" s="36">
        <v>100000</v>
      </c>
    </row>
    <row r="49" spans="2:7" ht="12.75">
      <c r="B49" t="s">
        <v>34</v>
      </c>
      <c r="C49" s="29" t="s">
        <v>106</v>
      </c>
      <c r="G49" s="36">
        <v>56200</v>
      </c>
    </row>
    <row r="50" spans="2:7" ht="12.75">
      <c r="B50" t="s">
        <v>35</v>
      </c>
      <c r="C50" s="29" t="s">
        <v>107</v>
      </c>
      <c r="G50" s="36">
        <v>69760</v>
      </c>
    </row>
    <row r="51" spans="2:9" ht="12.75">
      <c r="B51" t="s">
        <v>36</v>
      </c>
      <c r="C51" s="29" t="s">
        <v>108</v>
      </c>
      <c r="G51" s="36">
        <v>23650</v>
      </c>
      <c r="I51" s="29"/>
    </row>
    <row r="52" spans="2:9" ht="12.75">
      <c r="B52" t="s">
        <v>37</v>
      </c>
      <c r="C52" s="29" t="s">
        <v>109</v>
      </c>
      <c r="G52" s="36">
        <v>99700</v>
      </c>
      <c r="I52" s="29"/>
    </row>
    <row r="53" spans="2:7" ht="12.75">
      <c r="B53" t="s">
        <v>38</v>
      </c>
      <c r="C53" s="29" t="s">
        <v>110</v>
      </c>
      <c r="G53" s="36">
        <v>52000</v>
      </c>
    </row>
    <row r="54" spans="2:7" ht="12.75">
      <c r="B54" t="s">
        <v>39</v>
      </c>
      <c r="C54" s="29" t="s">
        <v>111</v>
      </c>
      <c r="G54" s="36">
        <v>57530.37</v>
      </c>
    </row>
    <row r="55" spans="2:7" ht="12.75">
      <c r="B55" t="s">
        <v>40</v>
      </c>
      <c r="C55" s="29" t="s">
        <v>112</v>
      </c>
      <c r="G55" s="36">
        <v>99910</v>
      </c>
    </row>
    <row r="56" spans="2:7" ht="12.75">
      <c r="B56" t="s">
        <v>62</v>
      </c>
      <c r="C56" s="29" t="s">
        <v>113</v>
      </c>
      <c r="G56" s="36">
        <v>80996</v>
      </c>
    </row>
    <row r="57" spans="2:7" ht="12.75">
      <c r="B57" t="s">
        <v>41</v>
      </c>
      <c r="C57" s="29" t="s">
        <v>114</v>
      </c>
      <c r="G57" s="36">
        <v>72114</v>
      </c>
    </row>
    <row r="58" spans="2:7" ht="12.75">
      <c r="B58" t="s">
        <v>63</v>
      </c>
      <c r="C58" s="29" t="s">
        <v>116</v>
      </c>
      <c r="G58" s="36">
        <v>23625</v>
      </c>
    </row>
    <row r="59" spans="2:7" ht="12.75">
      <c r="B59" t="s">
        <v>115</v>
      </c>
      <c r="C59" s="29" t="s">
        <v>119</v>
      </c>
      <c r="G59" s="36">
        <v>7398</v>
      </c>
    </row>
    <row r="60" spans="2:7" ht="12.75">
      <c r="B60" t="s">
        <v>117</v>
      </c>
      <c r="C60" s="29" t="s">
        <v>120</v>
      </c>
      <c r="G60" s="36">
        <v>25202</v>
      </c>
    </row>
    <row r="61" spans="2:7" ht="12.75">
      <c r="B61" t="s">
        <v>118</v>
      </c>
      <c r="C61" s="29" t="s">
        <v>121</v>
      </c>
      <c r="G61" s="36">
        <v>8696</v>
      </c>
    </row>
    <row r="63" spans="5:10" s="1" customFormat="1" ht="12.75">
      <c r="E63" s="1" t="s">
        <v>44</v>
      </c>
      <c r="G63" s="4"/>
      <c r="H63" s="4">
        <f>SUM(G48:G61)</f>
        <v>776781.37</v>
      </c>
      <c r="J63" s="7"/>
    </row>
    <row r="64" ht="12.75">
      <c r="C64" s="29"/>
    </row>
    <row r="66" spans="1:8" s="1" customFormat="1" ht="12.75">
      <c r="A66" s="1">
        <v>4</v>
      </c>
      <c r="B66" s="1" t="s">
        <v>20</v>
      </c>
      <c r="G66" s="4"/>
      <c r="H66" s="4"/>
    </row>
    <row r="67" spans="2:7" ht="12.75">
      <c r="B67" t="s">
        <v>30</v>
      </c>
      <c r="C67" t="s">
        <v>99</v>
      </c>
      <c r="G67" s="36">
        <v>180000</v>
      </c>
    </row>
    <row r="68" spans="2:7" ht="12.75">
      <c r="B68" t="s">
        <v>34</v>
      </c>
      <c r="C68" s="29" t="s">
        <v>100</v>
      </c>
      <c r="G68" s="36">
        <v>14160</v>
      </c>
    </row>
    <row r="69" spans="2:7" ht="12.75">
      <c r="B69" t="s">
        <v>35</v>
      </c>
      <c r="C69" t="s">
        <v>101</v>
      </c>
      <c r="G69" s="36">
        <v>199701</v>
      </c>
    </row>
    <row r="70" spans="2:7" ht="12.75">
      <c r="B70" t="s">
        <v>36</v>
      </c>
      <c r="C70" t="s">
        <v>102</v>
      </c>
      <c r="G70" s="36">
        <v>197380</v>
      </c>
    </row>
    <row r="71" spans="2:7" ht="12.75">
      <c r="B71" t="s">
        <v>37</v>
      </c>
      <c r="C71" s="29" t="s">
        <v>103</v>
      </c>
      <c r="G71" s="36">
        <v>164201</v>
      </c>
    </row>
    <row r="72" spans="2:7" ht="12.75">
      <c r="B72" t="s">
        <v>38</v>
      </c>
      <c r="C72" s="29" t="s">
        <v>104</v>
      </c>
      <c r="G72" s="36">
        <v>198859</v>
      </c>
    </row>
    <row r="73" ht="12.75">
      <c r="C73" s="29"/>
    </row>
    <row r="74" spans="5:8" s="1" customFormat="1" ht="12.75">
      <c r="E74" s="1" t="s">
        <v>45</v>
      </c>
      <c r="G74" s="4"/>
      <c r="H74" s="4">
        <f>SUM(G67:G72)</f>
        <v>954301</v>
      </c>
    </row>
    <row r="77" spans="1:8" s="1" customFormat="1" ht="12.75">
      <c r="A77" s="1">
        <v>5</v>
      </c>
      <c r="B77" s="1" t="s">
        <v>57</v>
      </c>
      <c r="G77" s="4"/>
      <c r="H77" s="4"/>
    </row>
    <row r="78" spans="2:7" ht="12.75">
      <c r="B78" t="s">
        <v>30</v>
      </c>
      <c r="C78" s="29" t="s">
        <v>125</v>
      </c>
      <c r="G78" s="6">
        <v>275000</v>
      </c>
    </row>
    <row r="79" spans="2:7" ht="12.75">
      <c r="B79" s="8" t="s">
        <v>34</v>
      </c>
      <c r="C79" s="26" t="s">
        <v>73</v>
      </c>
      <c r="D79" s="8" t="s">
        <v>74</v>
      </c>
      <c r="E79" s="38">
        <v>100000</v>
      </c>
      <c r="G79" s="6">
        <v>0</v>
      </c>
    </row>
    <row r="80" ht="12.75">
      <c r="C80" s="29"/>
    </row>
    <row r="81" spans="3:8" s="1" customFormat="1" ht="12.75">
      <c r="C81"/>
      <c r="E81" s="1" t="s">
        <v>46</v>
      </c>
      <c r="G81" s="4"/>
      <c r="H81" s="4">
        <f>SUM(G78:G79)</f>
        <v>275000</v>
      </c>
    </row>
    <row r="84" spans="1:8" s="1" customFormat="1" ht="12.75">
      <c r="A84" s="1">
        <v>6</v>
      </c>
      <c r="B84" s="1" t="s">
        <v>22</v>
      </c>
      <c r="C84"/>
      <c r="G84" s="4"/>
      <c r="H84" s="4"/>
    </row>
    <row r="85" spans="2:7" ht="12.75">
      <c r="B85" t="s">
        <v>30</v>
      </c>
      <c r="C85" s="29" t="s">
        <v>86</v>
      </c>
      <c r="D85" s="29"/>
      <c r="E85" s="29"/>
      <c r="F85" s="29"/>
      <c r="G85" s="36">
        <v>449100</v>
      </c>
    </row>
    <row r="86" spans="2:7" ht="12.75">
      <c r="B86" t="s">
        <v>34</v>
      </c>
      <c r="C86" s="29" t="s">
        <v>87</v>
      </c>
      <c r="D86" s="29"/>
      <c r="E86" s="29"/>
      <c r="F86" s="29"/>
      <c r="G86" s="36">
        <v>63000</v>
      </c>
    </row>
    <row r="87" spans="2:7" ht="12.75">
      <c r="B87" t="s">
        <v>35</v>
      </c>
      <c r="C87" s="29" t="s">
        <v>88</v>
      </c>
      <c r="D87" s="29"/>
      <c r="E87" s="29"/>
      <c r="F87" s="29"/>
      <c r="G87" s="36">
        <v>23000</v>
      </c>
    </row>
    <row r="88" spans="2:7" ht="12.75">
      <c r="B88" t="s">
        <v>36</v>
      </c>
      <c r="C88" s="29" t="s">
        <v>89</v>
      </c>
      <c r="D88" s="29"/>
      <c r="E88" s="29"/>
      <c r="F88" s="29"/>
      <c r="G88" s="36">
        <v>3000</v>
      </c>
    </row>
    <row r="89" spans="2:7" ht="12.75">
      <c r="B89" t="s">
        <v>37</v>
      </c>
      <c r="C89" s="29" t="s">
        <v>90</v>
      </c>
      <c r="D89" s="31"/>
      <c r="E89" s="31"/>
      <c r="F89" s="31"/>
      <c r="G89" s="37">
        <v>80000</v>
      </c>
    </row>
    <row r="90" spans="2:7" ht="12.75">
      <c r="B90" t="s">
        <v>38</v>
      </c>
      <c r="C90" s="29" t="s">
        <v>91</v>
      </c>
      <c r="D90" s="29"/>
      <c r="E90" s="29"/>
      <c r="F90" s="29"/>
      <c r="G90" s="36">
        <v>125150</v>
      </c>
    </row>
    <row r="91" spans="2:7" ht="12.75">
      <c r="B91" t="s">
        <v>39</v>
      </c>
      <c r="C91" s="29" t="s">
        <v>92</v>
      </c>
      <c r="D91" s="29"/>
      <c r="E91" s="29"/>
      <c r="F91" s="29"/>
      <c r="G91" s="36">
        <v>146500</v>
      </c>
    </row>
    <row r="92" spans="2:7" ht="12.75">
      <c r="B92" t="s">
        <v>40</v>
      </c>
      <c r="C92" s="29" t="s">
        <v>93</v>
      </c>
      <c r="D92" s="29"/>
      <c r="E92" s="29"/>
      <c r="F92" s="29"/>
      <c r="G92" s="36">
        <v>50500</v>
      </c>
    </row>
    <row r="94" spans="3:8" s="1" customFormat="1" ht="12.75">
      <c r="C94"/>
      <c r="E94" s="1" t="s">
        <v>47</v>
      </c>
      <c r="G94" s="4"/>
      <c r="H94" s="4">
        <f>SUM(G85:G92)</f>
        <v>940250</v>
      </c>
    </row>
    <row r="95" ht="12.75">
      <c r="C95" s="1"/>
    </row>
    <row r="97" spans="1:8" s="1" customFormat="1" ht="12.75">
      <c r="A97" s="1">
        <v>7</v>
      </c>
      <c r="B97" s="1" t="s">
        <v>26</v>
      </c>
      <c r="C97"/>
      <c r="G97" s="4"/>
      <c r="H97" s="4"/>
    </row>
    <row r="98" spans="2:7" ht="12.75">
      <c r="B98" t="s">
        <v>48</v>
      </c>
      <c r="C98" t="s">
        <v>122</v>
      </c>
      <c r="G98" s="30">
        <f>638215-G20</f>
        <v>631572</v>
      </c>
    </row>
    <row r="100" spans="3:8" s="1" customFormat="1" ht="12.75">
      <c r="C100" s="28"/>
      <c r="E100" s="1" t="s">
        <v>49</v>
      </c>
      <c r="G100" s="4"/>
      <c r="H100" s="44">
        <f>+G98</f>
        <v>631572</v>
      </c>
    </row>
    <row r="101" spans="3:8" s="1" customFormat="1" ht="12.75">
      <c r="C101" s="28"/>
      <c r="G101" s="4"/>
      <c r="H101" s="45"/>
    </row>
    <row r="102" spans="1:8" s="1" customFormat="1" ht="12.75">
      <c r="A102" s="1" t="s">
        <v>127</v>
      </c>
      <c r="C102" s="28"/>
      <c r="G102" s="4"/>
      <c r="H102" s="45">
        <f>SUM(H34:H100)</f>
        <v>4611000.37</v>
      </c>
    </row>
    <row r="103" ht="12.75">
      <c r="C103" s="1"/>
    </row>
    <row r="105" spans="1:10" s="1" customFormat="1" ht="12.75">
      <c r="A105" s="1" t="s">
        <v>50</v>
      </c>
      <c r="C105"/>
      <c r="G105" s="4"/>
      <c r="H105" s="4">
        <f>+H102+H24</f>
        <v>5300000.37</v>
      </c>
      <c r="J105" s="7"/>
    </row>
    <row r="106" spans="3:10" ht="12.75">
      <c r="C106" s="1"/>
      <c r="J106" s="2"/>
    </row>
    <row r="107" spans="3:5" ht="12.75">
      <c r="C107" s="2"/>
      <c r="D107" s="8" t="s">
        <v>74</v>
      </c>
      <c r="E107" s="1" t="s">
        <v>75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2011-05-05T15:09:57Z</cp:lastPrinted>
  <dcterms:created xsi:type="dcterms:W3CDTF">2000-12-13T17:56:22Z</dcterms:created>
  <dcterms:modified xsi:type="dcterms:W3CDTF">2011-05-05T15:20:43Z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